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0740" activeTab="0"/>
  </bookViews>
  <sheets>
    <sheet name="Resumen" sheetId="1" r:id="rId1"/>
    <sheet name="logistica-participantes" sheetId="2" r:id="rId2"/>
    <sheet name="contenidos-participantes" sheetId="3" r:id="rId3"/>
    <sheet name="logistica-ponentes" sheetId="4" r:id="rId4"/>
  </sheets>
  <definedNames>
    <definedName name="_xlnm.Print_Area" localSheetId="2">'contenidos-participantes'!$A$1:$O$66</definedName>
    <definedName name="_xlnm.Print_Area" localSheetId="1">'logistica-participantes'!$A$1:$G$65</definedName>
    <definedName name="_xlnm.Print_Area" localSheetId="3">'logistica-ponentes'!$A$1:$G$70</definedName>
    <definedName name="_xlnm.Print_Area" localSheetId="0">'Resumen'!$A$1:$G$89</definedName>
  </definedNames>
  <calcPr fullCalcOnLoad="1"/>
</workbook>
</file>

<file path=xl/sharedStrings.xml><?xml version="1.0" encoding="utf-8"?>
<sst xmlns="http://schemas.openxmlformats.org/spreadsheetml/2006/main" count="350" uniqueCount="129">
  <si>
    <t>Deficiente</t>
  </si>
  <si>
    <t>Regular</t>
  </si>
  <si>
    <t>Bueno</t>
  </si>
  <si>
    <t>Accesibilidad y pertinencia de la informacion en la pagina web</t>
  </si>
  <si>
    <t>Condiciones de la sala en cuanto a iluminación, mobiliario, limpieza.</t>
  </si>
  <si>
    <t>Funcionamiento del equipo técnico y audiovisual</t>
  </si>
  <si>
    <t>Atención por parte del personal del hotel durante su estadía</t>
  </si>
  <si>
    <t xml:space="preserve">Alimentación (variedad, calidad, puntualidad y cantidad) </t>
  </si>
  <si>
    <t>Accesibilidad a internet</t>
  </si>
  <si>
    <t>Accesibilidad para personas con habilidades diferentes</t>
  </si>
  <si>
    <t>Limpieza y acondicionamiento de la habitación y acceso de agua potable (para beber)</t>
  </si>
  <si>
    <t>Variedad, calidad y cantidad</t>
  </si>
  <si>
    <t>Atención (puntualidad, rapidez, presentación y amabilidad del personal)</t>
  </si>
  <si>
    <t>Traslados hotel-Centro-Hotel (puntualidad y comodidad)</t>
  </si>
  <si>
    <t>El coordinador ha facilitado información previa sobre contenidos del evento</t>
  </si>
  <si>
    <t>Organización, atención y disponibilidad</t>
  </si>
  <si>
    <t>AECID</t>
  </si>
  <si>
    <t>Institución organizadora</t>
  </si>
  <si>
    <t>2. Servicio de hospedaje</t>
  </si>
  <si>
    <t>4. Traslados</t>
  </si>
  <si>
    <t>Observaciones:</t>
  </si>
  <si>
    <t>Muy Bueno</t>
  </si>
  <si>
    <t>1. Atención Centro de Formación (CF)</t>
  </si>
  <si>
    <t>Traslados aeropuerto/estación de bus - hotel (puntualidad y recepción, correcta identificación del conductor y del bus con respecto al logo del CF, seguridad, comodidad, atención en el viaje y destino adecuado)</t>
  </si>
  <si>
    <t>A. Valoración Logística</t>
  </si>
  <si>
    <t>3. Alimentación en el Centro de Formación (CF)</t>
  </si>
  <si>
    <t>Atención brindada por personal del CF:  info.  proporcionada previamente, recepcion en el CF, organización, respuesta a sus requerimientos durante la actividad.</t>
  </si>
  <si>
    <t>B. Valoración de Contenidos</t>
  </si>
  <si>
    <t>Valores si los contenidos estuvieron adaptados a la realidad y problemática de su país y/o region</t>
  </si>
  <si>
    <t>Valore si los contenidos se adaptan a las necesidades de su institucion</t>
  </si>
  <si>
    <t>Como experto en la tematica considera que los contenidos estuvieron actualizados y le aportaron una informacion adecuada para su trabajo</t>
  </si>
  <si>
    <t>1. Contextualizacion</t>
  </si>
  <si>
    <t>Se han propiciado espacios para el intercambio de experiencias relacionadas a la tematica</t>
  </si>
  <si>
    <t>Cumplimiento de objetivos del programa</t>
  </si>
  <si>
    <t>Adecuacion y actualizacion en el material de apoyo a la actividad (ponencias, casos practicos, documentacion)</t>
  </si>
  <si>
    <t>Los documentos de conclusiones, actas o declaraciones han sido consensuados entre el grupo de participantes, coordinadores y ponentes</t>
  </si>
  <si>
    <t>Se ha propiciado la creación o consolidación de una red o mecanismo de relación profesional a futuro</t>
  </si>
  <si>
    <t>2. Metodología utilizada acorde a objetivo de actividad y participantes</t>
  </si>
  <si>
    <t>Calidad y nivel de conocimiento de los ponentes (calidad y cargo de asistentes en caso de encuentro)</t>
  </si>
  <si>
    <t>Facilidad para mantener relaciones interpersonales, empatia, saber escuchar y aclarar dudas</t>
  </si>
  <si>
    <t>Propicia la reflexion e interaccion de los participantes</t>
  </si>
  <si>
    <t>Habilidad comunicativa en la trasmision de conocimientos</t>
  </si>
  <si>
    <t>La formacion recibida, tiene una aplicación directa en su quehacer institucional</t>
  </si>
  <si>
    <t>En razón de su cargo puede ejercer un efecto multiplicador en su entorno laboral</t>
  </si>
  <si>
    <t xml:space="preserve">Nivel de conocimientos de la tematica previo a la actividad </t>
  </si>
  <si>
    <t>Nivel de su conocimiento en la tematica respecto al grupo</t>
  </si>
  <si>
    <t xml:space="preserve">Nivel de conocimientos de la tematica al finalizar la actividad </t>
  </si>
  <si>
    <t>Aportando experiencias</t>
  </si>
  <si>
    <t>Aportando ponentes especializados</t>
  </si>
  <si>
    <t>SI</t>
  </si>
  <si>
    <t>NO</t>
  </si>
  <si>
    <t>6. Financiación boleto aéreo o ticket terrestre</t>
  </si>
  <si>
    <t>El financiamiento de su boleto aéreo o ticket terrestre fue por parte de:</t>
  </si>
  <si>
    <t>Su  institución</t>
  </si>
  <si>
    <t>Usted  mismo</t>
  </si>
  <si>
    <t>Variedad en los metodos de enseñanza: mesas redondas, foros, talleres, visitas de campo, debates, casos practicos...</t>
  </si>
  <si>
    <t>Total</t>
  </si>
  <si>
    <t>Promedio</t>
  </si>
  <si>
    <t>Media</t>
  </si>
  <si>
    <t>Atención Centro de Formación (CF)</t>
  </si>
  <si>
    <t>Servicio de hospedaje</t>
  </si>
  <si>
    <t>Alimentación en el Centro de Formación (CF)</t>
  </si>
  <si>
    <t>Traslados</t>
  </si>
  <si>
    <t>Institución organizadora (colocar nombre de la institución)</t>
  </si>
  <si>
    <t>Contextualizacion</t>
  </si>
  <si>
    <t>Metodología utilizada acorde a objetivo de actividad y participantes</t>
  </si>
  <si>
    <t>Ponentes</t>
  </si>
  <si>
    <t>Selección de participantes</t>
  </si>
  <si>
    <t xml:space="preserve">Documentacion generada por la actividad </t>
  </si>
  <si>
    <t>1)</t>
  </si>
  <si>
    <t>2)</t>
  </si>
  <si>
    <t>3)</t>
  </si>
  <si>
    <t>4)</t>
  </si>
  <si>
    <t>5)</t>
  </si>
  <si>
    <t>6)</t>
  </si>
  <si>
    <t>TOTAL LOGISTICA Y CONTENIDOS</t>
  </si>
  <si>
    <t>Subtotal</t>
  </si>
  <si>
    <t>Resumen</t>
  </si>
  <si>
    <t>A. Valoración Grupo</t>
  </si>
  <si>
    <t>1. Observación General del Grupo</t>
  </si>
  <si>
    <t>Homogeneidad y nivel del grupo respecto a los contenidos impartidos</t>
  </si>
  <si>
    <t>Por su cargo, posibilidad de aplicación o impacto en sus instituciones</t>
  </si>
  <si>
    <t>Grado de participación del grupo</t>
  </si>
  <si>
    <t>Interes mostrado</t>
  </si>
  <si>
    <t>B. Valoración Logística</t>
  </si>
  <si>
    <t>EVALUACION COMPLETADA POR EL PARTICIPANTE</t>
  </si>
  <si>
    <t>EVALUACIÓN COMPLETADA POR LOS PONENTES Y COORDINADORES</t>
  </si>
  <si>
    <t>A. Valoración del Grupo</t>
  </si>
  <si>
    <t>Observación General del Grupo</t>
  </si>
  <si>
    <t>TOTAL VALORACION GRUPAL Y LOGISTICA</t>
  </si>
  <si>
    <t>RESULTADO DE EVALUACIONES</t>
  </si>
  <si>
    <r>
      <t xml:space="preserve">Otros financiamientos: </t>
    </r>
    <r>
      <rPr>
        <i/>
        <sz val="12"/>
        <rFont val="Arial"/>
        <family val="2"/>
      </rPr>
      <t>(especifíquelos</t>
    </r>
    <r>
      <rPr>
        <sz val="12"/>
        <rFont val="Arial"/>
        <family val="2"/>
      </rPr>
      <t>)</t>
    </r>
  </si>
  <si>
    <t>Considera que la distribucion y cumplimiento de los tiempos ha sido</t>
  </si>
  <si>
    <t>Propicia la reflexión e interacción de los participantes</t>
  </si>
  <si>
    <t>3. Selección de participantes</t>
  </si>
  <si>
    <t xml:space="preserve">4. Documentacion generada por la actividad </t>
  </si>
  <si>
    <t>C. Valoración de los ponentes de forma individual:</t>
  </si>
  <si>
    <t>MEDIA PONENTES</t>
  </si>
  <si>
    <t>Valoración sólo para Ponentes</t>
  </si>
  <si>
    <t>2. Autoevaluación</t>
  </si>
  <si>
    <t>Efectividad de la metodología utilizada.</t>
  </si>
  <si>
    <t>Interés y atención logrados en la transmisión de conocimientos.</t>
  </si>
  <si>
    <t>Desarrollo de su habilidad comunicativa y de interrelación con el grupo.</t>
  </si>
  <si>
    <t>Compatibilidad temática desarrollada en relación a la realidad latinoamericana.</t>
  </si>
  <si>
    <t>B. Valoración Logística - Ponentes y coordinadores</t>
  </si>
  <si>
    <t>Autoevaluación</t>
  </si>
  <si>
    <t>%</t>
  </si>
  <si>
    <t>Aportaciones de su Institución al Programa Iberoamericano de Formación Técnica Especializada (PIFTE)</t>
  </si>
  <si>
    <t>5. Aportaciones de su Institución al Programa Iberoamericano de Formación Técnica Especializada (PIFTE)</t>
  </si>
  <si>
    <t>POR LOS PARTICIPANTES:</t>
  </si>
  <si>
    <t>REALIZADA POR PONENTES:</t>
  </si>
  <si>
    <r>
      <t xml:space="preserve">Valoraciones </t>
    </r>
    <r>
      <rPr>
        <b/>
        <sz val="14"/>
        <color indexed="51"/>
        <rFont val="Arial"/>
        <family val="2"/>
      </rPr>
      <t>Final de</t>
    </r>
    <r>
      <rPr>
        <b/>
        <sz val="14"/>
        <color indexed="23"/>
        <rFont val="Arial"/>
        <family val="2"/>
      </rPr>
      <t xml:space="preserve"> la Actividad</t>
    </r>
  </si>
  <si>
    <t>Gestora asignada:</t>
  </si>
  <si>
    <t>PORCENTAJE</t>
  </si>
  <si>
    <t>N/C</t>
  </si>
  <si>
    <t>Participantes que llenaron la ficha</t>
  </si>
  <si>
    <t>Porcentaje</t>
  </si>
  <si>
    <t>Indique el valor que le atribuye a las ponencias presetnadas como material de referencia a futuro</t>
  </si>
  <si>
    <t>Participantes Inscritos</t>
  </si>
  <si>
    <t>Nota: La valoración más alta es 4  y la más baja es 1</t>
  </si>
  <si>
    <t>La Actividad Física y la Salud: directrices de prescripción de ejercicio. 
Actividad física, deporte y patología</t>
  </si>
  <si>
    <t>del 26 al 29 de julio de 2011</t>
  </si>
  <si>
    <r>
      <t xml:space="preserve">5. Institución organizadora </t>
    </r>
    <r>
      <rPr>
        <b/>
        <sz val="10"/>
        <color indexed="23"/>
        <rFont val="Arial"/>
        <family val="2"/>
      </rPr>
      <t>Consejo Superior de Deportes de España -CSD-</t>
    </r>
  </si>
  <si>
    <t>1. Manuel González Peris</t>
  </si>
  <si>
    <t>2. Fernando Gutiérrez Ortega</t>
  </si>
  <si>
    <t>3. Pedro Manonelles Marqueta</t>
  </si>
  <si>
    <t>4. José Luis Terreros Blanco</t>
  </si>
  <si>
    <t>Rita Rivera</t>
  </si>
  <si>
    <t>Es importante tomar en cuenta las propuestas innovadoras o creativas de los participantes, para estrategias  futuras  institucionales. El tiempo de exposiciones debería moderarse, pero por lo demás excelente. Les felicito. Felicidades por haber tenido ponentes con tanta calidad y los niveles de organización que se demostró. La atención brindada por todo el personal que labora en este centro es muy bueno. Los ponentes de los países asistentes xxxx Muy buenos. Me gustó la actividad, espero volver a tener la oportunidad de capacitarme nuevamente. Considero que todo se ha desarrollado conforme a expectativas antes del seminario.</t>
  </si>
</sst>
</file>

<file path=xl/styles.xml><?xml version="1.0" encoding="utf-8"?>
<styleSheet xmlns="http://schemas.openxmlformats.org/spreadsheetml/2006/main">
  <numFmts count="1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82">
    <font>
      <sz val="10"/>
      <name val="Arial"/>
      <family val="0"/>
    </font>
    <font>
      <b/>
      <sz val="9"/>
      <name val="Arial"/>
      <family val="2"/>
    </font>
    <font>
      <b/>
      <i/>
      <sz val="9"/>
      <name val="Arial"/>
      <family val="2"/>
    </font>
    <font>
      <b/>
      <i/>
      <sz val="12"/>
      <name val="Arial"/>
      <family val="2"/>
    </font>
    <font>
      <b/>
      <sz val="16"/>
      <name val="Arial"/>
      <family val="2"/>
    </font>
    <font>
      <b/>
      <u val="single"/>
      <sz val="18"/>
      <name val="Arial"/>
      <family val="2"/>
    </font>
    <font>
      <sz val="8"/>
      <name val="Arial"/>
      <family val="2"/>
    </font>
    <font>
      <b/>
      <i/>
      <sz val="14"/>
      <name val="Arial"/>
      <family val="2"/>
    </font>
    <font>
      <u val="single"/>
      <sz val="10"/>
      <color indexed="12"/>
      <name val="Arial"/>
      <family val="2"/>
    </font>
    <font>
      <u val="single"/>
      <sz val="10"/>
      <color indexed="36"/>
      <name val="Arial"/>
      <family val="2"/>
    </font>
    <font>
      <sz val="11"/>
      <name val="Arial"/>
      <family val="2"/>
    </font>
    <font>
      <b/>
      <i/>
      <sz val="15"/>
      <name val="Arial"/>
      <family val="2"/>
    </font>
    <font>
      <b/>
      <sz val="11"/>
      <name val="Arial"/>
      <family val="2"/>
    </font>
    <font>
      <b/>
      <sz val="14"/>
      <name val="Arial"/>
      <family val="2"/>
    </font>
    <font>
      <b/>
      <i/>
      <sz val="11"/>
      <name val="Arial"/>
      <family val="2"/>
    </font>
    <font>
      <sz val="12"/>
      <name val="Arial"/>
      <family val="2"/>
    </font>
    <font>
      <b/>
      <sz val="12"/>
      <name val="Arial"/>
      <family val="2"/>
    </font>
    <font>
      <b/>
      <sz val="12"/>
      <color indexed="10"/>
      <name val="Arial"/>
      <family val="2"/>
    </font>
    <font>
      <b/>
      <sz val="12"/>
      <color indexed="12"/>
      <name val="Arial"/>
      <family val="2"/>
    </font>
    <font>
      <sz val="10"/>
      <color indexed="48"/>
      <name val="Arial"/>
      <family val="2"/>
    </font>
    <font>
      <b/>
      <i/>
      <sz val="14"/>
      <color indexed="12"/>
      <name val="Arial"/>
      <family val="2"/>
    </font>
    <font>
      <b/>
      <sz val="14"/>
      <color indexed="10"/>
      <name val="Arial"/>
      <family val="2"/>
    </font>
    <font>
      <b/>
      <i/>
      <sz val="12"/>
      <color indexed="12"/>
      <name val="Arial"/>
      <family val="2"/>
    </font>
    <font>
      <b/>
      <u val="single"/>
      <sz val="22"/>
      <name val="Arial"/>
      <family val="2"/>
    </font>
    <font>
      <b/>
      <u val="single"/>
      <sz val="15"/>
      <name val="Arial"/>
      <family val="2"/>
    </font>
    <font>
      <b/>
      <sz val="14"/>
      <color indexed="52"/>
      <name val="Arial"/>
      <family val="2"/>
    </font>
    <font>
      <b/>
      <sz val="14"/>
      <color indexed="51"/>
      <name val="Arial"/>
      <family val="2"/>
    </font>
    <font>
      <b/>
      <sz val="14"/>
      <color indexed="23"/>
      <name val="Arial"/>
      <family val="2"/>
    </font>
    <font>
      <b/>
      <sz val="12"/>
      <color indexed="16"/>
      <name val="Arial"/>
      <family val="2"/>
    </font>
    <font>
      <sz val="10"/>
      <color indexed="16"/>
      <name val="Arial"/>
      <family val="2"/>
    </font>
    <font>
      <b/>
      <sz val="15"/>
      <color indexed="16"/>
      <name val="Arial"/>
      <family val="2"/>
    </font>
    <font>
      <b/>
      <i/>
      <sz val="12"/>
      <color indexed="16"/>
      <name val="Arial"/>
      <family val="2"/>
    </font>
    <font>
      <i/>
      <sz val="12"/>
      <name val="Arial"/>
      <family val="2"/>
    </font>
    <font>
      <b/>
      <sz val="18"/>
      <color indexed="48"/>
      <name val="Arial"/>
      <family val="2"/>
    </font>
    <font>
      <b/>
      <sz val="18"/>
      <color indexed="16"/>
      <name val="Arial"/>
      <family val="2"/>
    </font>
    <font>
      <sz val="13"/>
      <name val="Arial"/>
      <family val="2"/>
    </font>
    <font>
      <b/>
      <sz val="10"/>
      <color indexed="12"/>
      <name val="Arial"/>
      <family val="2"/>
    </font>
    <font>
      <sz val="10"/>
      <color indexed="60"/>
      <name val="Arial"/>
      <family val="2"/>
    </font>
    <font>
      <b/>
      <sz val="10"/>
      <name val="Arial"/>
      <family val="2"/>
    </font>
    <font>
      <b/>
      <sz val="14"/>
      <color indexed="16"/>
      <name val="Arial"/>
      <family val="2"/>
    </font>
    <font>
      <b/>
      <sz val="8"/>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55"/>
      <name val="Arial"/>
      <family val="2"/>
    </font>
    <font>
      <b/>
      <sz val="10"/>
      <color indexed="10"/>
      <name val="Arial"/>
      <family val="2"/>
    </font>
    <font>
      <b/>
      <sz val="11"/>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tint="-0.3499799966812134"/>
      <name val="Arial"/>
      <family val="2"/>
    </font>
    <font>
      <b/>
      <sz val="10"/>
      <color rgb="FFFF0000"/>
      <name val="Arial"/>
      <family val="2"/>
    </font>
    <font>
      <b/>
      <sz val="11"/>
      <color theme="0"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double"/>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color indexed="63"/>
      </right>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180">
    <xf numFmtId="0" fontId="0" fillId="0" borderId="0" xfId="0" applyAlignment="1">
      <alignment/>
    </xf>
    <xf numFmtId="0" fontId="0" fillId="0" borderId="0" xfId="0" applyBorder="1" applyAlignment="1">
      <alignment/>
    </xf>
    <xf numFmtId="0" fontId="4" fillId="0" borderId="0" xfId="0" applyFont="1" applyBorder="1" applyAlignment="1">
      <alignment/>
    </xf>
    <xf numFmtId="0" fontId="0" fillId="0" borderId="0" xfId="0" applyFont="1" applyBorder="1" applyAlignment="1">
      <alignment vertical="center" wrapText="1"/>
    </xf>
    <xf numFmtId="0" fontId="0" fillId="0" borderId="0" xfId="0" applyBorder="1" applyAlignment="1">
      <alignment horizontal="justify" vertical="center" wrapText="1"/>
    </xf>
    <xf numFmtId="0" fontId="1" fillId="0" borderId="0" xfId="0" applyFont="1" applyBorder="1" applyAlignment="1">
      <alignment horizontal="center" vertical="center" textRotation="90"/>
    </xf>
    <xf numFmtId="0" fontId="2" fillId="0" borderId="0" xfId="0" applyFont="1" applyBorder="1" applyAlignment="1">
      <alignment horizontal="center" vertical="center"/>
    </xf>
    <xf numFmtId="0" fontId="5" fillId="0" borderId="0" xfId="0" applyFont="1" applyAlignment="1">
      <alignment/>
    </xf>
    <xf numFmtId="0" fontId="4" fillId="0" borderId="0" xfId="0" applyFont="1" applyBorder="1" applyAlignment="1">
      <alignment vertical="center"/>
    </xf>
    <xf numFmtId="0" fontId="3" fillId="0" borderId="0" xfId="0" applyFont="1" applyBorder="1" applyAlignment="1">
      <alignment vertical="top" wrapText="1"/>
    </xf>
    <xf numFmtId="0" fontId="10" fillId="0" borderId="0" xfId="0" applyFont="1" applyBorder="1" applyAlignment="1">
      <alignment horizontal="justify" vertical="center" wrapText="1"/>
    </xf>
    <xf numFmtId="0" fontId="13" fillId="0" borderId="0" xfId="0" applyFont="1" applyBorder="1" applyAlignment="1">
      <alignment vertical="center"/>
    </xf>
    <xf numFmtId="0" fontId="10" fillId="0" borderId="0" xfId="0" applyFont="1" applyBorder="1" applyAlignment="1">
      <alignment horizontal="justify" vertical="center" wrapText="1"/>
    </xf>
    <xf numFmtId="0" fontId="12" fillId="0" borderId="10" xfId="0" applyFont="1" applyBorder="1" applyAlignment="1">
      <alignment horizontal="center" vertical="center" textRotation="90"/>
    </xf>
    <xf numFmtId="0" fontId="15" fillId="0" borderId="10" xfId="0" applyFont="1" applyBorder="1" applyAlignment="1">
      <alignment horizontal="justify" vertical="center" wrapText="1"/>
    </xf>
    <xf numFmtId="0" fontId="0" fillId="0" borderId="10" xfId="0" applyBorder="1" applyAlignment="1">
      <alignment horizontal="center" vertical="center" wrapText="1"/>
    </xf>
    <xf numFmtId="0" fontId="16" fillId="0" borderId="0" xfId="0" applyFont="1" applyBorder="1" applyAlignment="1">
      <alignment horizontal="right" vertical="center" wrapText="1"/>
    </xf>
    <xf numFmtId="0" fontId="10" fillId="0" borderId="11" xfId="0" applyFont="1" applyBorder="1" applyAlignment="1">
      <alignment horizontal="center" vertical="center" wrapText="1"/>
    </xf>
    <xf numFmtId="0" fontId="17" fillId="0" borderId="0" xfId="0" applyFont="1" applyBorder="1" applyAlignment="1">
      <alignment horizontal="right" vertical="center" wrapText="1"/>
    </xf>
    <xf numFmtId="0" fontId="10" fillId="0" borderId="10" xfId="0" applyFont="1" applyBorder="1" applyAlignment="1">
      <alignment horizontal="center" vertical="center" wrapText="1"/>
    </xf>
    <xf numFmtId="0" fontId="18" fillId="0" borderId="0" xfId="0" applyFont="1" applyBorder="1" applyAlignment="1">
      <alignment horizontal="right" vertical="center" wrapText="1"/>
    </xf>
    <xf numFmtId="0" fontId="10" fillId="0" borderId="0" xfId="0" applyFont="1" applyBorder="1" applyAlignment="1">
      <alignment horizontal="center" vertical="center" wrapText="1"/>
    </xf>
    <xf numFmtId="0" fontId="15" fillId="0" borderId="0" xfId="0" applyFont="1" applyAlignment="1">
      <alignment/>
    </xf>
    <xf numFmtId="0" fontId="16" fillId="0" borderId="0" xfId="0" applyFont="1" applyAlignment="1">
      <alignment horizontal="right"/>
    </xf>
    <xf numFmtId="0" fontId="16" fillId="0" borderId="0" xfId="0" applyFont="1" applyAlignment="1">
      <alignment/>
    </xf>
    <xf numFmtId="0" fontId="20" fillId="0" borderId="0" xfId="0" applyFont="1" applyAlignment="1">
      <alignment horizontal="center"/>
    </xf>
    <xf numFmtId="0" fontId="15" fillId="0" borderId="0" xfId="0" applyFont="1" applyAlignment="1">
      <alignment horizontal="center"/>
    </xf>
    <xf numFmtId="0" fontId="15" fillId="0" borderId="0" xfId="0" applyFont="1" applyAlignment="1">
      <alignment/>
    </xf>
    <xf numFmtId="172" fontId="22" fillId="0" borderId="0" xfId="0" applyNumberFormat="1" applyFont="1" applyAlignment="1">
      <alignment horizontal="center"/>
    </xf>
    <xf numFmtId="2" fontId="21" fillId="0" borderId="0" xfId="0" applyNumberFormat="1" applyFont="1" applyBorder="1" applyAlignment="1">
      <alignment horizontal="center"/>
    </xf>
    <xf numFmtId="0" fontId="3" fillId="0" borderId="12" xfId="0" applyFont="1" applyBorder="1" applyAlignment="1">
      <alignment/>
    </xf>
    <xf numFmtId="0" fontId="0" fillId="0" borderId="12" xfId="0" applyBorder="1" applyAlignment="1">
      <alignment/>
    </xf>
    <xf numFmtId="0" fontId="16" fillId="0" borderId="12" xfId="0" applyFont="1" applyBorder="1" applyAlignment="1">
      <alignment/>
    </xf>
    <xf numFmtId="2" fontId="21" fillId="0" borderId="12" xfId="0" applyNumberFormat="1" applyFont="1" applyBorder="1" applyAlignment="1">
      <alignment horizontal="center"/>
    </xf>
    <xf numFmtId="172" fontId="10" fillId="0" borderId="10" xfId="0" applyNumberFormat="1" applyFont="1" applyBorder="1" applyAlignment="1">
      <alignment horizontal="center" vertical="center" wrapText="1"/>
    </xf>
    <xf numFmtId="0" fontId="19" fillId="0" borderId="0" xfId="0" applyFont="1" applyBorder="1" applyAlignment="1">
      <alignment horizontal="left"/>
    </xf>
    <xf numFmtId="0" fontId="16" fillId="0" borderId="0" xfId="0" applyFont="1" applyAlignment="1">
      <alignment horizontal="center"/>
    </xf>
    <xf numFmtId="0" fontId="13" fillId="0" borderId="0" xfId="0" applyFont="1" applyBorder="1" applyAlignment="1">
      <alignment horizontal="center" vertical="center"/>
    </xf>
    <xf numFmtId="0" fontId="1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2" fontId="17" fillId="0" borderId="0" xfId="0" applyNumberFormat="1" applyFont="1" applyBorder="1" applyAlignment="1">
      <alignment horizontal="center"/>
    </xf>
    <xf numFmtId="2" fontId="28" fillId="0" borderId="12" xfId="0" applyNumberFormat="1" applyFont="1" applyBorder="1" applyAlignment="1">
      <alignment horizontal="center"/>
    </xf>
    <xf numFmtId="2" fontId="29" fillId="0" borderId="0" xfId="0" applyNumberFormat="1" applyFont="1" applyAlignment="1">
      <alignment/>
    </xf>
    <xf numFmtId="172" fontId="31" fillId="0" borderId="0" xfId="0" applyNumberFormat="1" applyFont="1" applyAlignment="1">
      <alignment horizontal="center"/>
    </xf>
    <xf numFmtId="2" fontId="30" fillId="0" borderId="10" xfId="0" applyNumberFormat="1" applyFont="1" applyBorder="1" applyAlignment="1">
      <alignment horizontal="center" vertical="center"/>
    </xf>
    <xf numFmtId="2" fontId="22" fillId="0" borderId="0" xfId="0" applyNumberFormat="1" applyFont="1" applyAlignment="1">
      <alignment horizontal="center"/>
    </xf>
    <xf numFmtId="0" fontId="16" fillId="0" borderId="0" xfId="0" applyFont="1" applyFill="1" applyBorder="1" applyAlignment="1">
      <alignment horizontal="right" vertical="center" wrapText="1"/>
    </xf>
    <xf numFmtId="0" fontId="11" fillId="0" borderId="0" xfId="0" applyFont="1" applyBorder="1" applyAlignment="1">
      <alignment horizontal="left" vertical="center"/>
    </xf>
    <xf numFmtId="0" fontId="15" fillId="0" borderId="10" xfId="0" applyFont="1" applyBorder="1" applyAlignment="1">
      <alignment horizontal="justify" vertical="top" wrapText="1"/>
    </xf>
    <xf numFmtId="0" fontId="15" fillId="0" borderId="0" xfId="0" applyFont="1" applyBorder="1" applyAlignment="1">
      <alignment horizontal="justify" vertical="center" wrapText="1"/>
    </xf>
    <xf numFmtId="0" fontId="15" fillId="0" borderId="0" xfId="0" applyFont="1" applyFill="1" applyBorder="1" applyAlignment="1">
      <alignment horizontal="justify" vertical="center" wrapText="1"/>
    </xf>
    <xf numFmtId="0" fontId="0" fillId="0" borderId="0" xfId="0" applyFill="1" applyBorder="1" applyAlignment="1">
      <alignment horizontal="center" vertical="center" wrapText="1"/>
    </xf>
    <xf numFmtId="0" fontId="10" fillId="0" borderId="0" xfId="0" applyFont="1" applyFill="1" applyBorder="1" applyAlignment="1">
      <alignment horizontal="center" vertical="center" wrapText="1"/>
    </xf>
    <xf numFmtId="0" fontId="17" fillId="0" borderId="0"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33" fillId="0" borderId="0" xfId="0" applyFont="1" applyAlignment="1">
      <alignment horizontal="right" vertical="center"/>
    </xf>
    <xf numFmtId="2" fontId="15" fillId="0" borderId="0" xfId="0" applyNumberFormat="1" applyFont="1" applyAlignment="1">
      <alignment/>
    </xf>
    <xf numFmtId="0" fontId="35" fillId="0" borderId="10" xfId="0" applyFont="1" applyBorder="1" applyAlignment="1">
      <alignment horizontal="justify" vertical="center" wrapText="1"/>
    </xf>
    <xf numFmtId="0" fontId="13" fillId="0" borderId="0" xfId="0" applyFont="1" applyBorder="1" applyAlignment="1">
      <alignment horizontal="left" vertical="center"/>
    </xf>
    <xf numFmtId="2" fontId="10" fillId="0" borderId="10" xfId="0" applyNumberFormat="1" applyFont="1" applyBorder="1" applyAlignment="1">
      <alignment horizontal="center" vertical="center" wrapText="1"/>
    </xf>
    <xf numFmtId="2" fontId="30" fillId="0" borderId="13" xfId="0" applyNumberFormat="1" applyFont="1" applyBorder="1" applyAlignment="1">
      <alignment horizontal="center"/>
    </xf>
    <xf numFmtId="0" fontId="13" fillId="0" borderId="0" xfId="0" applyFont="1" applyAlignment="1">
      <alignment horizontal="right"/>
    </xf>
    <xf numFmtId="0" fontId="36" fillId="0" borderId="0" xfId="0" applyFont="1" applyBorder="1" applyAlignment="1">
      <alignment horizontal="right"/>
    </xf>
    <xf numFmtId="0" fontId="37" fillId="0" borderId="0" xfId="0" applyFont="1" applyBorder="1" applyAlignment="1">
      <alignment horizontal="left"/>
    </xf>
    <xf numFmtId="0" fontId="21" fillId="0" borderId="0" xfId="0" applyFont="1" applyBorder="1" applyAlignment="1">
      <alignment horizontal="center" vertical="center"/>
    </xf>
    <xf numFmtId="2" fontId="13" fillId="0" borderId="12" xfId="0" applyNumberFormat="1" applyFont="1" applyBorder="1" applyAlignment="1">
      <alignment horizontal="center"/>
    </xf>
    <xf numFmtId="0" fontId="16" fillId="0" borderId="0" xfId="0" applyFont="1" applyAlignment="1">
      <alignment horizontal="left"/>
    </xf>
    <xf numFmtId="0" fontId="15" fillId="0" borderId="11" xfId="0" applyFont="1" applyBorder="1" applyAlignment="1">
      <alignment horizontal="justify" vertical="center" wrapText="1"/>
    </xf>
    <xf numFmtId="0" fontId="15" fillId="0" borderId="14" xfId="0" applyFont="1" applyBorder="1" applyAlignment="1">
      <alignment horizontal="left" vertical="center" wrapText="1"/>
    </xf>
    <xf numFmtId="0" fontId="15" fillId="0" borderId="10" xfId="0" applyFont="1" applyBorder="1" applyAlignment="1">
      <alignment horizontal="center" vertical="center" wrapText="1"/>
    </xf>
    <xf numFmtId="0" fontId="38" fillId="0" borderId="0" xfId="0" applyFont="1" applyBorder="1" applyAlignment="1">
      <alignment horizontal="left"/>
    </xf>
    <xf numFmtId="0" fontId="3" fillId="33" borderId="10" xfId="0" applyFont="1" applyFill="1" applyBorder="1" applyAlignment="1">
      <alignment horizontal="center" vertical="center"/>
    </xf>
    <xf numFmtId="10" fontId="0" fillId="0" borderId="10" xfId="0" applyNumberFormat="1" applyBorder="1" applyAlignment="1">
      <alignment horizontal="center" vertical="center" wrapText="1"/>
    </xf>
    <xf numFmtId="0" fontId="14" fillId="33" borderId="10" xfId="0" applyFont="1" applyFill="1" applyBorder="1" applyAlignment="1">
      <alignment horizontal="center" vertical="center"/>
    </xf>
    <xf numFmtId="0" fontId="14" fillId="33" borderId="15" xfId="0" applyFont="1" applyFill="1" applyBorder="1" applyAlignment="1">
      <alignment horizontal="center" vertical="center"/>
    </xf>
    <xf numFmtId="10" fontId="0" fillId="0" borderId="11" xfId="0" applyNumberFormat="1" applyBorder="1" applyAlignment="1">
      <alignment vertical="center" wrapText="1"/>
    </xf>
    <xf numFmtId="10" fontId="0" fillId="0" borderId="10" xfId="0" applyNumberFormat="1" applyBorder="1" applyAlignment="1">
      <alignment vertical="center" wrapText="1"/>
    </xf>
    <xf numFmtId="10" fontId="10" fillId="0" borderId="10" xfId="0" applyNumberFormat="1" applyFont="1" applyBorder="1" applyAlignment="1">
      <alignment horizontal="center" vertical="center" wrapText="1"/>
    </xf>
    <xf numFmtId="0" fontId="79" fillId="0" borderId="0" xfId="0" applyFont="1" applyBorder="1" applyAlignment="1">
      <alignment horizontal="center" vertical="top" wrapText="1"/>
    </xf>
    <xf numFmtId="2" fontId="39" fillId="0" borderId="16" xfId="0" applyNumberFormat="1" applyFont="1" applyBorder="1" applyAlignment="1">
      <alignment horizontal="center" vertical="center"/>
    </xf>
    <xf numFmtId="2" fontId="21" fillId="0" borderId="0" xfId="0" applyNumberFormat="1" applyFont="1" applyBorder="1" applyAlignment="1">
      <alignment horizontal="right" vertical="center"/>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2" xfId="0" applyFont="1" applyBorder="1" applyAlignment="1">
      <alignment horizontal="center" vertical="center"/>
    </xf>
    <xf numFmtId="10" fontId="0" fillId="0" borderId="0" xfId="0" applyNumberFormat="1" applyBorder="1" applyAlignment="1">
      <alignment horizontal="center" vertical="center" wrapText="1"/>
    </xf>
    <xf numFmtId="0" fontId="80" fillId="0" borderId="0" xfId="0" applyFont="1" applyBorder="1" applyAlignment="1">
      <alignment vertical="center" textRotation="90"/>
    </xf>
    <xf numFmtId="0" fontId="0" fillId="0" borderId="10" xfId="0" applyFont="1" applyBorder="1" applyAlignment="1">
      <alignment horizontal="center" vertical="center"/>
    </xf>
    <xf numFmtId="0" fontId="12" fillId="0" borderId="0" xfId="0" applyFont="1" applyFill="1" applyBorder="1" applyAlignment="1">
      <alignment horizontal="center" vertical="center" textRotation="90"/>
    </xf>
    <xf numFmtId="0" fontId="14" fillId="0" borderId="0" xfId="0" applyFont="1" applyFill="1" applyBorder="1" applyAlignment="1">
      <alignment horizontal="center" vertical="center"/>
    </xf>
    <xf numFmtId="0" fontId="16" fillId="0" borderId="0" xfId="0" applyFont="1" applyFill="1" applyBorder="1" applyAlignment="1">
      <alignment vertical="center" textRotation="90"/>
    </xf>
    <xf numFmtId="0" fontId="80" fillId="0" borderId="0" xfId="0" applyFont="1" applyFill="1" applyBorder="1" applyAlignment="1">
      <alignment vertical="center" textRotation="90"/>
    </xf>
    <xf numFmtId="0" fontId="7" fillId="0" borderId="0"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justify" vertical="center"/>
    </xf>
    <xf numFmtId="0" fontId="0" fillId="0" borderId="0" xfId="0" applyFont="1" applyFill="1" applyBorder="1" applyAlignment="1">
      <alignment horizontal="center" vertical="center"/>
    </xf>
    <xf numFmtId="10" fontId="0" fillId="0" borderId="0" xfId="0" applyNumberFormat="1" applyFill="1" applyBorder="1" applyAlignment="1">
      <alignment horizontal="center" vertical="center"/>
    </xf>
    <xf numFmtId="0" fontId="16"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8" fillId="0" borderId="0" xfId="0" applyFont="1" applyFill="1" applyBorder="1" applyAlignment="1">
      <alignment horizontal="right" vertical="center"/>
    </xf>
    <xf numFmtId="172" fontId="22" fillId="0" borderId="0" xfId="0" applyNumberFormat="1" applyFont="1" applyAlignment="1">
      <alignment horizontal="center" vertical="top"/>
    </xf>
    <xf numFmtId="0" fontId="13" fillId="0" borderId="0" xfId="0" applyFont="1" applyBorder="1" applyAlignment="1">
      <alignment horizontal="left" vertical="center"/>
    </xf>
    <xf numFmtId="0" fontId="16" fillId="0" borderId="0" xfId="0" applyFont="1" applyAlignment="1">
      <alignment horizontal="center" wrapText="1"/>
    </xf>
    <xf numFmtId="0" fontId="16" fillId="0" borderId="19" xfId="0" applyFont="1" applyBorder="1" applyAlignment="1">
      <alignment horizontal="center" wrapText="1"/>
    </xf>
    <xf numFmtId="0" fontId="16" fillId="0" borderId="0" xfId="0" applyFont="1" applyAlignment="1">
      <alignment horizontal="left"/>
    </xf>
    <xf numFmtId="0" fontId="19" fillId="0" borderId="20" xfId="0" applyFont="1" applyBorder="1" applyAlignment="1">
      <alignment horizontal="left"/>
    </xf>
    <xf numFmtId="0" fontId="19" fillId="0" borderId="18" xfId="0" applyFont="1" applyBorder="1" applyAlignment="1">
      <alignment horizontal="left"/>
    </xf>
    <xf numFmtId="0" fontId="19" fillId="0" borderId="21" xfId="0" applyFont="1" applyBorder="1" applyAlignment="1">
      <alignment horizontal="left"/>
    </xf>
    <xf numFmtId="0" fontId="19" fillId="0" borderId="22" xfId="0" applyFont="1" applyBorder="1" applyAlignment="1">
      <alignment horizontal="left"/>
    </xf>
    <xf numFmtId="0" fontId="19" fillId="0" borderId="23" xfId="0" applyFont="1" applyBorder="1" applyAlignment="1">
      <alignment horizontal="left"/>
    </xf>
    <xf numFmtId="0" fontId="19" fillId="0" borderId="14" xfId="0" applyFont="1" applyBorder="1" applyAlignment="1">
      <alignment horizontal="left"/>
    </xf>
    <xf numFmtId="0" fontId="16" fillId="0" borderId="0" xfId="0" applyFont="1" applyAlignment="1">
      <alignment horizontal="center"/>
    </xf>
    <xf numFmtId="0" fontId="23" fillId="0" borderId="0" xfId="0" applyFont="1" applyAlignment="1">
      <alignment horizontal="center" vertical="center" wrapText="1"/>
    </xf>
    <xf numFmtId="0" fontId="16" fillId="0" borderId="0" xfId="0" applyNumberFormat="1" applyFont="1" applyBorder="1" applyAlignment="1">
      <alignment horizontal="center" vertical="top" wrapText="1"/>
    </xf>
    <xf numFmtId="0" fontId="12" fillId="0" borderId="0" xfId="0" applyFont="1" applyBorder="1" applyAlignment="1">
      <alignment horizontal="center" vertical="center"/>
    </xf>
    <xf numFmtId="0" fontId="15" fillId="0" borderId="0" xfId="0" applyFont="1" applyAlignment="1">
      <alignment horizontal="left" vertical="top" wrapText="1"/>
    </xf>
    <xf numFmtId="0" fontId="25" fillId="0" borderId="0" xfId="0" applyFont="1" applyBorder="1" applyAlignment="1">
      <alignment horizontal="center" vertical="center"/>
    </xf>
    <xf numFmtId="0" fontId="38" fillId="0" borderId="0" xfId="0" applyFont="1" applyBorder="1" applyAlignment="1">
      <alignment horizontal="left" vertical="top" wrapText="1"/>
    </xf>
    <xf numFmtId="0" fontId="24" fillId="0" borderId="0" xfId="0" applyFont="1" applyAlignment="1">
      <alignment horizontal="center" vertical="center" wrapText="1"/>
    </xf>
    <xf numFmtId="0" fontId="80" fillId="0" borderId="10" xfId="0" applyFont="1" applyBorder="1" applyAlignment="1">
      <alignment horizontal="center" vertical="center" textRotation="90"/>
    </xf>
    <xf numFmtId="0" fontId="80" fillId="0" borderId="0" xfId="0" applyFont="1" applyBorder="1" applyAlignment="1">
      <alignment horizontal="center" vertical="center" textRotation="90"/>
    </xf>
    <xf numFmtId="0" fontId="4" fillId="0" borderId="0" xfId="0" applyFont="1" applyBorder="1" applyAlignment="1">
      <alignment horizontal="center" vertical="center" wrapText="1"/>
    </xf>
    <xf numFmtId="0" fontId="16" fillId="0" borderId="10" xfId="0" applyFont="1" applyBorder="1" applyAlignment="1">
      <alignment horizontal="center" vertical="center" textRotation="90"/>
    </xf>
    <xf numFmtId="0" fontId="11" fillId="0" borderId="0" xfId="0" applyFont="1" applyBorder="1" applyAlignment="1">
      <alignment horizontal="left" vertical="center"/>
    </xf>
    <xf numFmtId="0" fontId="7" fillId="0" borderId="10" xfId="0" applyFont="1" applyBorder="1" applyAlignment="1">
      <alignment horizontal="left" vertical="center" wrapText="1"/>
    </xf>
    <xf numFmtId="0" fontId="16" fillId="0" borderId="11" xfId="0" applyFont="1" applyBorder="1" applyAlignment="1">
      <alignment horizontal="center" vertical="center" textRotation="90"/>
    </xf>
    <xf numFmtId="0" fontId="16" fillId="0" borderId="15" xfId="0" applyFont="1" applyBorder="1" applyAlignment="1">
      <alignment horizontal="center" vertical="center" textRotation="90"/>
    </xf>
    <xf numFmtId="0" fontId="16" fillId="0" borderId="24" xfId="0" applyFont="1" applyBorder="1" applyAlignment="1">
      <alignment horizontal="center" vertical="center" textRotation="90"/>
    </xf>
    <xf numFmtId="0" fontId="7" fillId="0" borderId="15" xfId="0" applyFont="1" applyBorder="1" applyAlignment="1">
      <alignment horizontal="left" vertical="center" wrapText="1"/>
    </xf>
    <xf numFmtId="0" fontId="7" fillId="0" borderId="24" xfId="0" applyFont="1" applyBorder="1" applyAlignment="1">
      <alignment horizontal="left" vertical="center" wrapText="1"/>
    </xf>
    <xf numFmtId="0" fontId="13" fillId="0" borderId="0" xfId="0" applyFont="1" applyBorder="1" applyAlignment="1">
      <alignment horizontal="center" vertical="center"/>
    </xf>
    <xf numFmtId="0" fontId="12" fillId="0" borderId="10" xfId="0" applyFont="1" applyBorder="1" applyAlignment="1">
      <alignment horizontal="center" vertical="center" textRotation="90"/>
    </xf>
    <xf numFmtId="0" fontId="7" fillId="0" borderId="10" xfId="0" applyFont="1" applyBorder="1" applyAlignment="1">
      <alignment horizontal="justify" vertical="center" wrapText="1"/>
    </xf>
    <xf numFmtId="0" fontId="12" fillId="0" borderId="10" xfId="0" applyFont="1" applyBorder="1" applyAlignment="1">
      <alignment horizontal="center" vertical="center" textRotation="90"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80" fillId="0" borderId="11" xfId="0" applyFont="1" applyBorder="1" applyAlignment="1">
      <alignment horizontal="center" vertical="center" textRotation="90"/>
    </xf>
    <xf numFmtId="0" fontId="80" fillId="0" borderId="24" xfId="0" applyFont="1" applyBorder="1" applyAlignment="1">
      <alignment horizontal="center" vertical="center" textRotation="90"/>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10" fontId="0" fillId="0" borderId="11" xfId="0" applyNumberFormat="1" applyBorder="1" applyAlignment="1">
      <alignment horizontal="center" vertical="center" wrapText="1"/>
    </xf>
    <xf numFmtId="10" fontId="0" fillId="0" borderId="15" xfId="0" applyNumberFormat="1" applyBorder="1" applyAlignment="1">
      <alignment horizontal="center" vertical="center" wrapText="1"/>
    </xf>
    <xf numFmtId="0" fontId="16" fillId="33" borderId="11" xfId="0" applyFont="1" applyFill="1" applyBorder="1" applyAlignment="1">
      <alignment horizontal="center" vertical="center" textRotation="90"/>
    </xf>
    <xf numFmtId="0" fontId="16" fillId="33" borderId="24" xfId="0" applyFont="1" applyFill="1" applyBorder="1" applyAlignment="1">
      <alignment horizontal="center" vertical="center" textRotation="90"/>
    </xf>
    <xf numFmtId="0" fontId="16" fillId="33" borderId="15" xfId="0" applyFont="1" applyFill="1" applyBorder="1" applyAlignment="1">
      <alignment horizontal="center" vertical="center" textRotation="90"/>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19" xfId="0" applyFont="1" applyFill="1" applyBorder="1" applyAlignment="1">
      <alignment horizontal="center" vertical="center"/>
    </xf>
    <xf numFmtId="0" fontId="81" fillId="33" borderId="22" xfId="0" applyFont="1" applyFill="1" applyBorder="1" applyAlignment="1">
      <alignment horizontal="center" vertical="center"/>
    </xf>
    <xf numFmtId="0" fontId="81" fillId="33" borderId="14"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7" fillId="0" borderId="11"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left" vertical="top" wrapText="1"/>
    </xf>
    <xf numFmtId="0" fontId="15" fillId="0" borderId="21" xfId="0" applyFont="1" applyBorder="1" applyAlignment="1">
      <alignment horizontal="left" vertical="center" wrapText="1"/>
    </xf>
    <xf numFmtId="0" fontId="15" fillId="0" borderId="14" xfId="0" applyFont="1" applyBorder="1" applyAlignment="1">
      <alignment horizontal="left" vertical="center" wrapText="1"/>
    </xf>
    <xf numFmtId="0" fontId="11" fillId="0" borderId="0" xfId="0" applyFont="1" applyFill="1" applyBorder="1" applyAlignment="1">
      <alignment horizontal="left" wrapText="1"/>
    </xf>
    <xf numFmtId="0" fontId="10" fillId="0" borderId="0" xfId="0" applyFont="1" applyBorder="1" applyAlignment="1">
      <alignment horizontal="center" vertical="center" wrapText="1"/>
    </xf>
    <xf numFmtId="0" fontId="15" fillId="0" borderId="11" xfId="0" applyFont="1" applyBorder="1" applyAlignment="1">
      <alignment horizontal="justify" vertical="center" wrapText="1"/>
    </xf>
    <xf numFmtId="0" fontId="15" fillId="0" borderId="15"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15" fillId="0" borderId="11" xfId="0" applyFont="1" applyBorder="1" applyAlignment="1">
      <alignment horizontal="left" vertical="center" wrapText="1"/>
    </xf>
    <xf numFmtId="0" fontId="15" fillId="0" borderId="15" xfId="0" applyFont="1" applyBorder="1" applyAlignment="1">
      <alignment horizontal="left" vertical="center" wrapText="1"/>
    </xf>
    <xf numFmtId="172" fontId="10" fillId="0" borderId="17" xfId="0" applyNumberFormat="1" applyFont="1" applyBorder="1" applyAlignment="1">
      <alignment horizontal="center" vertical="center" wrapText="1"/>
    </xf>
    <xf numFmtId="172" fontId="10" fillId="0" borderId="26" xfId="0" applyNumberFormat="1" applyFont="1" applyBorder="1" applyAlignment="1">
      <alignment horizontal="center" vertical="center" wrapText="1"/>
    </xf>
    <xf numFmtId="0" fontId="0" fillId="0" borderId="10" xfId="0" applyFont="1" applyBorder="1" applyAlignment="1">
      <alignment horizontal="center" vertical="center" wrapText="1"/>
    </xf>
    <xf numFmtId="2" fontId="34" fillId="0" borderId="12" xfId="0" applyNumberFormat="1" applyFont="1" applyBorder="1" applyAlignment="1">
      <alignment horizontal="center" vertical="center"/>
    </xf>
    <xf numFmtId="10" fontId="10" fillId="0" borderId="11" xfId="0" applyNumberFormat="1" applyFont="1" applyBorder="1" applyAlignment="1">
      <alignment horizontal="center" vertical="center" wrapText="1"/>
    </xf>
    <xf numFmtId="10" fontId="10" fillId="0" borderId="15" xfId="0" applyNumberFormat="1" applyFont="1" applyBorder="1" applyAlignment="1">
      <alignment horizontal="center" vertical="center" wrapText="1"/>
    </xf>
    <xf numFmtId="0" fontId="5" fillId="0" borderId="0" xfId="0" applyFont="1" applyAlignment="1">
      <alignment horizontal="center"/>
    </xf>
    <xf numFmtId="0" fontId="0" fillId="0" borderId="11" xfId="0" applyFont="1" applyBorder="1" applyAlignment="1">
      <alignment horizontal="center" vertical="center"/>
    </xf>
    <xf numFmtId="0" fontId="0" fillId="0" borderId="15"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1438275</xdr:colOff>
      <xdr:row>0</xdr:row>
      <xdr:rowOff>28575</xdr:rowOff>
    </xdr:from>
    <xdr:to>
      <xdr:col>4</xdr:col>
      <xdr:colOff>533400</xdr:colOff>
      <xdr:row>3</xdr:row>
      <xdr:rowOff>85725</xdr:rowOff>
    </xdr:to>
    <xdr:pic>
      <xdr:nvPicPr>
        <xdr:cNvPr id="1" name="Picture 1" descr="Ministerio de Asuntos Exteriores y de Cooperación AECID"/>
        <xdr:cNvPicPr preferRelativeResize="1">
          <a:picLocks noChangeAspect="1"/>
        </xdr:cNvPicPr>
      </xdr:nvPicPr>
      <xdr:blipFill>
        <a:blip r:embed="rId1"/>
        <a:stretch>
          <a:fillRect/>
        </a:stretch>
      </xdr:blipFill>
      <xdr:spPr>
        <a:xfrm>
          <a:off x="2266950" y="28575"/>
          <a:ext cx="23717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G87"/>
  <sheetViews>
    <sheetView showGridLines="0" tabSelected="1" view="pageBreakPreview" zoomScaleNormal="70" zoomScaleSheetLayoutView="100" zoomScalePageLayoutView="0" workbookViewId="0" topLeftCell="A1">
      <selection activeCell="A8" sqref="A8:G8"/>
    </sheetView>
  </sheetViews>
  <sheetFormatPr defaultColWidth="11.421875" defaultRowHeight="12.75"/>
  <cols>
    <col min="1" max="1" width="12.421875" style="0" customWidth="1"/>
    <col min="2" max="2" width="25.57421875" style="0" customWidth="1"/>
    <col min="3" max="3" width="5.57421875" style="0" customWidth="1"/>
    <col min="4" max="4" width="18.00390625" style="0" customWidth="1"/>
    <col min="5" max="5" width="25.8515625" style="0" customWidth="1"/>
    <col min="6" max="6" width="13.7109375" style="0" customWidth="1"/>
    <col min="7" max="7" width="6.7109375" style="0" customWidth="1"/>
  </cols>
  <sheetData>
    <row r="4" ht="6.75" customHeight="1"/>
    <row r="5" ht="6" customHeight="1"/>
    <row r="6" spans="1:7" ht="34.5" customHeight="1">
      <c r="A6" s="117" t="s">
        <v>90</v>
      </c>
      <c r="B6" s="117"/>
      <c r="C6" s="117"/>
      <c r="D6" s="117"/>
      <c r="E6" s="117"/>
      <c r="F6" s="117"/>
      <c r="G6" s="117"/>
    </row>
    <row r="7" spans="1:7" ht="10.5" customHeight="1">
      <c r="A7" s="40"/>
      <c r="B7" s="40"/>
      <c r="C7" s="40"/>
      <c r="D7" s="40"/>
      <c r="E7" s="40"/>
      <c r="F7" s="40"/>
      <c r="G7" s="40"/>
    </row>
    <row r="8" spans="1:7" ht="31.5" customHeight="1">
      <c r="A8" s="118" t="s">
        <v>120</v>
      </c>
      <c r="B8" s="118"/>
      <c r="C8" s="118"/>
      <c r="D8" s="118"/>
      <c r="E8" s="118"/>
      <c r="F8" s="118"/>
      <c r="G8" s="118"/>
    </row>
    <row r="9" spans="1:7" ht="20.25" customHeight="1">
      <c r="A9" s="119" t="s">
        <v>121</v>
      </c>
      <c r="B9" s="119"/>
      <c r="C9" s="119"/>
      <c r="D9" s="119"/>
      <c r="E9" s="119"/>
      <c r="F9" s="119"/>
      <c r="G9" s="119"/>
    </row>
    <row r="10" spans="1:7" ht="18">
      <c r="A10" s="37"/>
      <c r="B10" s="37"/>
      <c r="C10" s="37"/>
      <c r="D10" s="37"/>
      <c r="E10" s="37"/>
      <c r="F10" s="37"/>
      <c r="G10" s="37"/>
    </row>
    <row r="11" spans="1:7" ht="19.5" customHeight="1">
      <c r="A11" s="122" t="s">
        <v>118</v>
      </c>
      <c r="B11" s="122"/>
      <c r="C11" s="87">
        <v>23</v>
      </c>
      <c r="D11" s="37"/>
      <c r="E11" s="121" t="s">
        <v>111</v>
      </c>
      <c r="F11" s="121"/>
      <c r="G11" s="121"/>
    </row>
    <row r="12" spans="1:7" ht="17.25" customHeight="1" thickBot="1">
      <c r="A12" s="72" t="s">
        <v>115</v>
      </c>
      <c r="B12" s="37"/>
      <c r="C12" s="88">
        <f>SUM('logistica-participantes'!B11:F11)+SUM('logistica-ponentes'!B11:F11)</f>
        <v>20</v>
      </c>
      <c r="D12" s="37"/>
      <c r="E12" s="81">
        <f>(F43+F80)/2</f>
        <v>3.675485932313933</v>
      </c>
      <c r="F12" s="82">
        <f>(E12*100)/4</f>
        <v>91.88714830784832</v>
      </c>
      <c r="G12" s="66" t="s">
        <v>106</v>
      </c>
    </row>
    <row r="13" spans="1:7" ht="18.75" thickTop="1">
      <c r="A13" s="37"/>
      <c r="B13" s="37"/>
      <c r="C13" s="37"/>
      <c r="D13" s="37"/>
      <c r="E13" s="80" t="s">
        <v>119</v>
      </c>
      <c r="F13" s="37"/>
      <c r="G13" s="37"/>
    </row>
    <row r="14" spans="1:7" ht="18">
      <c r="A14" s="60"/>
      <c r="B14" s="37"/>
      <c r="C14" s="37"/>
      <c r="D14" s="37"/>
      <c r="E14" s="37"/>
      <c r="G14" s="37"/>
    </row>
    <row r="15" spans="1:7" ht="18.75">
      <c r="A15" s="106" t="s">
        <v>109</v>
      </c>
      <c r="B15" s="106"/>
      <c r="C15" s="60"/>
      <c r="D15" s="37"/>
      <c r="E15" s="37"/>
      <c r="F15" s="25" t="s">
        <v>77</v>
      </c>
      <c r="G15" s="37"/>
    </row>
    <row r="16" spans="1:5" ht="15">
      <c r="A16" s="22"/>
      <c r="B16" s="22"/>
      <c r="C16" s="22"/>
      <c r="D16" s="22"/>
      <c r="E16" s="22"/>
    </row>
    <row r="17" spans="1:5" ht="15.75">
      <c r="A17" s="24" t="s">
        <v>24</v>
      </c>
      <c r="B17" s="22"/>
      <c r="C17" s="22"/>
      <c r="D17" s="22"/>
      <c r="E17" s="22"/>
    </row>
    <row r="18" spans="1:5" ht="15">
      <c r="A18" s="22"/>
      <c r="B18" s="22"/>
      <c r="C18" s="22"/>
      <c r="D18" s="22"/>
      <c r="E18" s="22"/>
    </row>
    <row r="19" spans="1:6" ht="15.75">
      <c r="A19" s="23" t="s">
        <v>69</v>
      </c>
      <c r="B19" s="22" t="s">
        <v>59</v>
      </c>
      <c r="C19" s="22"/>
      <c r="D19" s="22"/>
      <c r="E19" s="22"/>
      <c r="F19" s="28">
        <f>'logistica-participantes'!B17</f>
        <v>3.822580645161291</v>
      </c>
    </row>
    <row r="20" spans="1:6" ht="15.75">
      <c r="A20" s="23" t="s">
        <v>70</v>
      </c>
      <c r="B20" s="22" t="s">
        <v>60</v>
      </c>
      <c r="C20" s="22"/>
      <c r="D20" s="22"/>
      <c r="E20" s="22"/>
      <c r="F20" s="28">
        <f>'logistica-participantes'!B29</f>
        <v>3.602564102564102</v>
      </c>
    </row>
    <row r="21" spans="1:6" ht="15.75">
      <c r="A21" s="23" t="s">
        <v>71</v>
      </c>
      <c r="B21" s="22" t="s">
        <v>61</v>
      </c>
      <c r="C21" s="22"/>
      <c r="D21" s="22"/>
      <c r="E21" s="22"/>
      <c r="F21" s="28">
        <f>'logistica-participantes'!B38</f>
        <v>3.9677419354838714</v>
      </c>
    </row>
    <row r="22" spans="1:6" ht="15.75">
      <c r="A22" s="23" t="s">
        <v>72</v>
      </c>
      <c r="B22" s="22" t="s">
        <v>62</v>
      </c>
      <c r="C22" s="22"/>
      <c r="D22" s="22"/>
      <c r="E22" s="22"/>
      <c r="F22" s="28">
        <f>'logistica-participantes'!B47</f>
        <v>3.966666666666667</v>
      </c>
    </row>
    <row r="23" spans="1:6" ht="15.75">
      <c r="A23" s="23" t="s">
        <v>73</v>
      </c>
      <c r="B23" s="22" t="s">
        <v>63</v>
      </c>
      <c r="C23" s="22"/>
      <c r="D23" s="22"/>
      <c r="E23" s="22"/>
      <c r="F23" s="28">
        <f>'logistica-participantes'!B56</f>
        <v>3.7037037037037033</v>
      </c>
    </row>
    <row r="24" spans="1:6" ht="15">
      <c r="A24" s="22"/>
      <c r="B24" s="22"/>
      <c r="C24" s="22"/>
      <c r="D24" s="22"/>
      <c r="E24" s="22"/>
      <c r="F24" s="27"/>
    </row>
    <row r="25" spans="1:6" ht="15">
      <c r="A25" s="22"/>
      <c r="B25" s="22"/>
      <c r="C25" s="22"/>
      <c r="D25" s="22"/>
      <c r="E25" s="22"/>
      <c r="F25" s="27"/>
    </row>
    <row r="26" spans="1:6" ht="16.5" thickBot="1">
      <c r="A26" s="22"/>
      <c r="B26" s="22"/>
      <c r="C26" s="22"/>
      <c r="D26" s="116" t="s">
        <v>76</v>
      </c>
      <c r="E26" s="116"/>
      <c r="F26" s="43">
        <f>SUM(F19:F23)/5</f>
        <v>3.812651410715927</v>
      </c>
    </row>
    <row r="27" spans="1:5" ht="15.75" thickTop="1">
      <c r="A27" s="22"/>
      <c r="B27" s="22"/>
      <c r="C27" s="22"/>
      <c r="D27" s="22"/>
      <c r="E27" s="22"/>
    </row>
    <row r="28" spans="1:5" ht="15">
      <c r="A28" s="22"/>
      <c r="B28" s="22"/>
      <c r="C28" s="22"/>
      <c r="D28" s="22"/>
      <c r="E28" s="22"/>
    </row>
    <row r="29" spans="1:5" ht="15.75">
      <c r="A29" s="24" t="s">
        <v>27</v>
      </c>
      <c r="B29" s="22"/>
      <c r="C29" s="22"/>
      <c r="D29" s="22"/>
      <c r="E29" s="22"/>
    </row>
    <row r="30" spans="1:5" ht="15">
      <c r="A30" s="22"/>
      <c r="B30" s="22"/>
      <c r="C30" s="22"/>
      <c r="D30" s="22"/>
      <c r="E30" s="22"/>
    </row>
    <row r="31" spans="1:6" ht="15.75">
      <c r="A31" s="23" t="s">
        <v>69</v>
      </c>
      <c r="B31" s="22" t="s">
        <v>64</v>
      </c>
      <c r="C31" s="22"/>
      <c r="D31" s="22"/>
      <c r="E31" s="22"/>
      <c r="F31" s="28">
        <f>'contenidos-participantes'!B12</f>
        <v>3.625</v>
      </c>
    </row>
    <row r="32" spans="1:6" ht="15.75">
      <c r="A32" s="23" t="s">
        <v>70</v>
      </c>
      <c r="B32" s="22" t="s">
        <v>65</v>
      </c>
      <c r="C32" s="22"/>
      <c r="D32" s="22"/>
      <c r="E32" s="22"/>
      <c r="F32" s="28">
        <f>'contenidos-participantes'!B29</f>
        <v>3.7129629629629632</v>
      </c>
    </row>
    <row r="33" spans="1:6" ht="15.75">
      <c r="A33" s="23" t="s">
        <v>71</v>
      </c>
      <c r="B33" s="22" t="s">
        <v>67</v>
      </c>
      <c r="C33" s="22"/>
      <c r="D33" s="22"/>
      <c r="E33" s="22"/>
      <c r="F33" s="28">
        <f>'contenidos-participantes'!B41</f>
        <v>3.6375</v>
      </c>
    </row>
    <row r="34" spans="1:6" ht="15.75">
      <c r="A34" s="23" t="s">
        <v>72</v>
      </c>
      <c r="B34" s="22" t="s">
        <v>68</v>
      </c>
      <c r="C34" s="22"/>
      <c r="D34" s="22"/>
      <c r="E34" s="22"/>
      <c r="F34" s="28">
        <f>'contenidos-participantes'!J8</f>
        <v>3.75</v>
      </c>
    </row>
    <row r="35" spans="1:6" ht="15.75" customHeight="1">
      <c r="A35" s="23" t="s">
        <v>73</v>
      </c>
      <c r="B35" s="120" t="s">
        <v>107</v>
      </c>
      <c r="C35" s="120"/>
      <c r="D35" s="120"/>
      <c r="E35" s="120"/>
      <c r="F35" s="105">
        <f>'contenidos-participantes'!J21</f>
        <v>3.7931034482758617</v>
      </c>
    </row>
    <row r="36" spans="1:6" ht="15.75">
      <c r="A36" s="23"/>
      <c r="B36" s="120"/>
      <c r="C36" s="120"/>
      <c r="D36" s="120"/>
      <c r="E36" s="120"/>
      <c r="F36" s="105"/>
    </row>
    <row r="37" spans="1:6" ht="15.75">
      <c r="A37" s="23" t="s">
        <v>74</v>
      </c>
      <c r="B37" s="22" t="s">
        <v>66</v>
      </c>
      <c r="C37" s="22"/>
      <c r="D37" s="22"/>
      <c r="E37" s="22"/>
      <c r="F37" s="28">
        <f>('contenidos-participantes'!J36+'contenidos-participantes'!B51+'contenidos-participantes'!J51+'contenidos-participantes'!B61)/4</f>
        <v>3.8671875</v>
      </c>
    </row>
    <row r="38" spans="1:6" ht="15">
      <c r="A38" s="22"/>
      <c r="B38" s="22"/>
      <c r="C38" s="22"/>
      <c r="D38" s="22"/>
      <c r="E38" s="22"/>
      <c r="F38" s="26"/>
    </row>
    <row r="39" spans="1:6" ht="15">
      <c r="A39" s="22"/>
      <c r="B39" s="22"/>
      <c r="C39" s="22"/>
      <c r="D39" s="22"/>
      <c r="E39" s="22"/>
      <c r="F39" s="26"/>
    </row>
    <row r="40" spans="1:6" ht="16.5" thickBot="1">
      <c r="A40" s="58"/>
      <c r="B40" s="22"/>
      <c r="C40" s="22"/>
      <c r="D40" s="116" t="s">
        <v>76</v>
      </c>
      <c r="E40" s="116"/>
      <c r="F40" s="43">
        <f>SUM(F31:F37)/6</f>
        <v>3.730958985206471</v>
      </c>
    </row>
    <row r="41" spans="1:6" ht="15.75" thickTop="1">
      <c r="A41" s="22"/>
      <c r="B41" s="22"/>
      <c r="C41" s="22"/>
      <c r="D41" s="22"/>
      <c r="E41" s="22"/>
      <c r="F41" s="44"/>
    </row>
    <row r="42" ht="13.5" thickBot="1">
      <c r="F42" s="44"/>
    </row>
    <row r="43" spans="4:6" ht="20.25" thickBot="1">
      <c r="D43" s="24" t="s">
        <v>75</v>
      </c>
      <c r="F43" s="62">
        <f>(F26+F40)/2</f>
        <v>3.771805197961199</v>
      </c>
    </row>
    <row r="44" ht="15.75">
      <c r="D44" s="24"/>
    </row>
    <row r="45" spans="4:7" ht="18.75" thickBot="1">
      <c r="D45" s="24" t="s">
        <v>113</v>
      </c>
      <c r="F45" s="67">
        <f>(F43*100)/4</f>
        <v>94.29512994902997</v>
      </c>
      <c r="G45" s="63" t="s">
        <v>106</v>
      </c>
    </row>
    <row r="46" spans="4:6" ht="18.75" thickTop="1">
      <c r="D46" s="24"/>
      <c r="F46" s="29"/>
    </row>
    <row r="47" spans="1:7" ht="18.75" thickBot="1">
      <c r="A47" s="30" t="s">
        <v>20</v>
      </c>
      <c r="B47" s="31"/>
      <c r="C47" s="31"/>
      <c r="D47" s="32"/>
      <c r="E47" s="31"/>
      <c r="F47" s="33"/>
      <c r="G47" s="31"/>
    </row>
    <row r="48" ht="13.5" thickTop="1"/>
    <row r="49" spans="1:7" ht="12.75">
      <c r="A49" s="110"/>
      <c r="B49" s="111"/>
      <c r="C49" s="111"/>
      <c r="D49" s="111"/>
      <c r="E49" s="111"/>
      <c r="F49" s="111"/>
      <c r="G49" s="112"/>
    </row>
    <row r="50" spans="1:7" ht="39" customHeight="1">
      <c r="A50" s="113"/>
      <c r="B50" s="114"/>
      <c r="C50" s="114"/>
      <c r="D50" s="114"/>
      <c r="E50" s="114"/>
      <c r="F50" s="114"/>
      <c r="G50" s="115"/>
    </row>
    <row r="51" spans="1:7" ht="15" customHeight="1">
      <c r="A51" s="35"/>
      <c r="B51" s="35"/>
      <c r="C51" s="35"/>
      <c r="D51" s="35"/>
      <c r="E51" s="35"/>
      <c r="F51" s="35"/>
      <c r="G51" s="35"/>
    </row>
    <row r="52" spans="1:7" ht="12.75">
      <c r="A52" s="35"/>
      <c r="B52" s="35"/>
      <c r="C52" s="35"/>
      <c r="D52" s="35"/>
      <c r="E52" s="35"/>
      <c r="F52" s="35"/>
      <c r="G52" s="35"/>
    </row>
    <row r="53" spans="1:7" ht="12.75">
      <c r="A53" s="35"/>
      <c r="B53" s="35"/>
      <c r="C53" s="35"/>
      <c r="D53" s="35"/>
      <c r="E53" s="64" t="s">
        <v>112</v>
      </c>
      <c r="F53" s="65" t="s">
        <v>127</v>
      </c>
      <c r="G53" s="35"/>
    </row>
    <row r="57" spans="1:6" ht="18.75">
      <c r="A57" s="106" t="s">
        <v>110</v>
      </c>
      <c r="B57" s="106"/>
      <c r="C57" s="106"/>
      <c r="D57" s="106"/>
      <c r="F57" s="25" t="s">
        <v>77</v>
      </c>
    </row>
    <row r="60" ht="15.75">
      <c r="A60" s="24" t="s">
        <v>87</v>
      </c>
    </row>
    <row r="63" spans="1:6" ht="15.75">
      <c r="A63" s="23" t="s">
        <v>69</v>
      </c>
      <c r="B63" s="22" t="s">
        <v>88</v>
      </c>
      <c r="C63" s="22"/>
      <c r="F63" s="47">
        <f>'logistica-ponentes'!B17</f>
        <v>3.5</v>
      </c>
    </row>
    <row r="64" spans="1:6" ht="15.75">
      <c r="A64" s="23" t="s">
        <v>70</v>
      </c>
      <c r="B64" s="22" t="s">
        <v>105</v>
      </c>
      <c r="C64" s="22"/>
      <c r="F64" s="47">
        <f>'logistica-ponentes'!B29</f>
        <v>3.5</v>
      </c>
    </row>
    <row r="65" spans="1:6" ht="15.75">
      <c r="A65" s="23"/>
      <c r="B65" s="22"/>
      <c r="C65" s="22"/>
      <c r="F65" s="47"/>
    </row>
    <row r="66" spans="1:6" ht="15.75">
      <c r="A66" s="23"/>
      <c r="B66" s="22"/>
      <c r="C66" s="22"/>
      <c r="F66" s="28"/>
    </row>
    <row r="67" spans="1:6" ht="16.5" thickBot="1">
      <c r="A67" s="23"/>
      <c r="B67" s="22"/>
      <c r="C67" s="22"/>
      <c r="D67" s="116" t="s">
        <v>76</v>
      </c>
      <c r="E67" s="116"/>
      <c r="F67" s="43">
        <f>SUM(F63:F64)/2</f>
        <v>3.5</v>
      </c>
    </row>
    <row r="68" spans="1:6" ht="16.5" thickTop="1">
      <c r="A68" s="23"/>
      <c r="B68" s="22"/>
      <c r="C68" s="22"/>
      <c r="D68" s="36"/>
      <c r="E68" s="36"/>
      <c r="F68" s="42"/>
    </row>
    <row r="69" spans="1:6" ht="15.75">
      <c r="A69" s="23"/>
      <c r="B69" s="22"/>
      <c r="C69" s="22"/>
      <c r="F69" s="28"/>
    </row>
    <row r="70" spans="1:6" ht="15.75">
      <c r="A70" s="109" t="s">
        <v>84</v>
      </c>
      <c r="B70" s="109"/>
      <c r="C70" s="68"/>
      <c r="F70" s="28"/>
    </row>
    <row r="71" spans="1:6" ht="15.75">
      <c r="A71" s="23"/>
      <c r="B71" s="22"/>
      <c r="C71" s="22"/>
      <c r="F71" s="28"/>
    </row>
    <row r="72" spans="1:6" ht="15.75">
      <c r="A72" s="23" t="s">
        <v>69</v>
      </c>
      <c r="B72" s="22" t="s">
        <v>59</v>
      </c>
      <c r="C72" s="22"/>
      <c r="F72" s="28">
        <f>'logistica-ponentes'!B41</f>
        <v>3.75</v>
      </c>
    </row>
    <row r="73" spans="1:6" ht="15.75">
      <c r="A73" s="23" t="s">
        <v>70</v>
      </c>
      <c r="B73" s="22" t="s">
        <v>60</v>
      </c>
      <c r="C73" s="22"/>
      <c r="F73" s="28">
        <f>'logistica-ponentes'!B52</f>
        <v>3.1333333333333337</v>
      </c>
    </row>
    <row r="74" spans="1:6" ht="15.75">
      <c r="A74" s="23" t="s">
        <v>71</v>
      </c>
      <c r="B74" s="22" t="s">
        <v>61</v>
      </c>
      <c r="C74" s="22"/>
      <c r="F74" s="28">
        <f>'logistica-ponentes'!B61</f>
        <v>4</v>
      </c>
    </row>
    <row r="75" spans="1:6" ht="15.75">
      <c r="A75" s="23" t="s">
        <v>72</v>
      </c>
      <c r="B75" s="22" t="s">
        <v>62</v>
      </c>
      <c r="C75" s="22"/>
      <c r="F75" s="28">
        <f>'logistica-ponentes'!B70</f>
        <v>3.75</v>
      </c>
    </row>
    <row r="76" spans="1:6" ht="15.75">
      <c r="A76" s="23"/>
      <c r="B76" s="22"/>
      <c r="C76" s="22"/>
      <c r="F76" s="28"/>
    </row>
    <row r="77" spans="1:6" ht="16.5" thickBot="1">
      <c r="A77" s="23"/>
      <c r="B77" s="22"/>
      <c r="C77" s="22"/>
      <c r="D77" s="116" t="s">
        <v>76</v>
      </c>
      <c r="E77" s="116"/>
      <c r="F77" s="43">
        <f>SUM(F72:F76)/4</f>
        <v>3.658333333333333</v>
      </c>
    </row>
    <row r="78" spans="1:6" ht="16.5" thickTop="1">
      <c r="A78" s="23"/>
      <c r="B78" s="22"/>
      <c r="C78" s="22"/>
      <c r="F78" s="45"/>
    </row>
    <row r="79" spans="1:6" ht="15.75">
      <c r="A79" s="23"/>
      <c r="B79" s="22"/>
      <c r="C79" s="22"/>
      <c r="F79" s="45"/>
    </row>
    <row r="80" spans="1:6" ht="20.25" customHeight="1">
      <c r="A80" s="23"/>
      <c r="B80" s="107" t="s">
        <v>89</v>
      </c>
      <c r="C80" s="107"/>
      <c r="D80" s="107"/>
      <c r="E80" s="108"/>
      <c r="F80" s="46">
        <f>(F67+F77)/2</f>
        <v>3.5791666666666666</v>
      </c>
    </row>
    <row r="81" spans="1:6" ht="15.75">
      <c r="A81" s="23"/>
      <c r="B81" s="22"/>
      <c r="C81" s="22"/>
      <c r="F81" s="28"/>
    </row>
    <row r="82" spans="1:7" ht="18.75" thickBot="1">
      <c r="A82" s="23"/>
      <c r="B82" s="107" t="s">
        <v>113</v>
      </c>
      <c r="C82" s="107"/>
      <c r="D82" s="107"/>
      <c r="E82" s="108"/>
      <c r="F82" s="67">
        <f>(F80*100)/4</f>
        <v>89.47916666666667</v>
      </c>
      <c r="G82" s="63" t="s">
        <v>106</v>
      </c>
    </row>
    <row r="83" ht="16.5" thickTop="1">
      <c r="A83" s="23"/>
    </row>
    <row r="84" spans="1:7" ht="18.75" thickBot="1">
      <c r="A84" s="30" t="s">
        <v>20</v>
      </c>
      <c r="B84" s="31"/>
      <c r="C84" s="31"/>
      <c r="D84" s="32"/>
      <c r="E84" s="31"/>
      <c r="F84" s="33"/>
      <c r="G84" s="31"/>
    </row>
    <row r="85" ht="13.5" thickTop="1"/>
    <row r="86" spans="1:7" ht="12.75">
      <c r="A86" s="110"/>
      <c r="B86" s="111"/>
      <c r="C86" s="111"/>
      <c r="D86" s="111"/>
      <c r="E86" s="111"/>
      <c r="F86" s="111"/>
      <c r="G86" s="112"/>
    </row>
    <row r="87" spans="1:7" ht="43.5" customHeight="1">
      <c r="A87" s="113"/>
      <c r="B87" s="114"/>
      <c r="C87" s="114"/>
      <c r="D87" s="114"/>
      <c r="E87" s="114"/>
      <c r="F87" s="114"/>
      <c r="G87" s="115"/>
    </row>
  </sheetData>
  <sheetProtection/>
  <mergeCells count="18">
    <mergeCell ref="A6:G6"/>
    <mergeCell ref="A49:G50"/>
    <mergeCell ref="D26:E26"/>
    <mergeCell ref="D40:E40"/>
    <mergeCell ref="A8:G8"/>
    <mergeCell ref="A9:G9"/>
    <mergeCell ref="A15:B15"/>
    <mergeCell ref="B35:E36"/>
    <mergeCell ref="E11:G11"/>
    <mergeCell ref="A11:B11"/>
    <mergeCell ref="F35:F36"/>
    <mergeCell ref="A57:D57"/>
    <mergeCell ref="B82:E82"/>
    <mergeCell ref="A70:B70"/>
    <mergeCell ref="A86:G87"/>
    <mergeCell ref="D67:E67"/>
    <mergeCell ref="D77:E77"/>
    <mergeCell ref="B80:E80"/>
  </mergeCells>
  <printOptions/>
  <pageMargins left="0.93" right="0.75" top="0.51" bottom="0.45" header="0" footer="0"/>
  <pageSetup horizontalDpi="600" verticalDpi="600" orientation="portrait" scale="78" r:id="rId2"/>
  <headerFooter alignWithMargins="0">
    <oddHeader>&amp;RActividad Formativa</oddHeader>
  </headerFooter>
  <rowBreaks count="2" manualBreakCount="2">
    <brk id="53" max="5" man="1"/>
    <brk id="89" max="5" man="1"/>
  </rowBreaks>
  <drawing r:id="rId1"/>
</worksheet>
</file>

<file path=xl/worksheets/sheet2.xml><?xml version="1.0" encoding="utf-8"?>
<worksheet xmlns="http://schemas.openxmlformats.org/spreadsheetml/2006/main" xmlns:r="http://schemas.openxmlformats.org/officeDocument/2006/relationships">
  <dimension ref="A1:J62"/>
  <sheetViews>
    <sheetView showGridLines="0" view="pageBreakPreview" zoomScale="70" zoomScaleSheetLayoutView="70" zoomScalePageLayoutView="0" workbookViewId="0" topLeftCell="A1">
      <selection activeCell="K21" sqref="K21"/>
    </sheetView>
  </sheetViews>
  <sheetFormatPr defaultColWidth="11.421875" defaultRowHeight="12.75"/>
  <cols>
    <col min="1" max="1" width="124.28125" style="0" customWidth="1"/>
    <col min="2" max="2" width="9.57421875" style="0" customWidth="1"/>
    <col min="3" max="3" width="10.140625" style="0" customWidth="1"/>
    <col min="4" max="4" width="7.8515625" style="0" customWidth="1"/>
    <col min="5" max="5" width="9.28125" style="0" customWidth="1"/>
    <col min="6" max="6" width="10.421875" style="0" customWidth="1"/>
    <col min="7" max="7" width="14.28125" style="0" customWidth="1"/>
    <col min="8" max="10" width="3.140625" style="0" customWidth="1"/>
  </cols>
  <sheetData>
    <row r="1" spans="1:7" ht="19.5" customHeight="1">
      <c r="A1" s="123" t="s">
        <v>85</v>
      </c>
      <c r="B1" s="123"/>
      <c r="C1" s="123"/>
      <c r="D1" s="123"/>
      <c r="E1" s="123"/>
      <c r="F1" s="123"/>
      <c r="G1" s="123"/>
    </row>
    <row r="2" spans="1:6" ht="19.5" customHeight="1">
      <c r="A2" s="41"/>
      <c r="B2" s="41"/>
      <c r="C2" s="41"/>
      <c r="D2" s="41"/>
      <c r="E2" s="41"/>
      <c r="F2" s="41"/>
    </row>
    <row r="3" spans="1:9" ht="53.25" customHeight="1">
      <c r="A3" s="126" t="str">
        <f>Resumen!A8</f>
        <v>La Actividad Física y la Salud: directrices de prescripción de ejercicio. 
Actividad física, deporte y patología</v>
      </c>
      <c r="B3" s="126"/>
      <c r="C3" s="126"/>
      <c r="D3" s="126"/>
      <c r="E3" s="126"/>
      <c r="F3" s="126"/>
      <c r="G3" s="126"/>
      <c r="H3" s="8"/>
      <c r="I3" s="8"/>
    </row>
    <row r="4" spans="1:9" ht="20.25">
      <c r="A4" s="135" t="str">
        <f>Resumen!A9</f>
        <v>del 26 al 29 de julio de 2011</v>
      </c>
      <c r="B4" s="135"/>
      <c r="C4" s="135"/>
      <c r="D4" s="135"/>
      <c r="E4" s="135"/>
      <c r="F4" s="135"/>
      <c r="G4" s="135"/>
      <c r="H4" s="8"/>
      <c r="I4" s="8"/>
    </row>
    <row r="5" spans="1:6" ht="12" customHeight="1">
      <c r="A5" s="2"/>
      <c r="B5" s="2"/>
      <c r="C5" s="2"/>
      <c r="D5" s="2"/>
      <c r="E5" s="2"/>
      <c r="F5" s="2"/>
    </row>
    <row r="6" spans="1:9" ht="24.75" customHeight="1">
      <c r="A6" s="128" t="s">
        <v>24</v>
      </c>
      <c r="B6" s="128"/>
      <c r="C6" s="128"/>
      <c r="D6" s="128"/>
      <c r="E6" s="128"/>
      <c r="F6" s="128"/>
      <c r="G6" s="3"/>
      <c r="H6" s="3"/>
      <c r="I6" s="3"/>
    </row>
    <row r="7" spans="7:10" ht="16.5" customHeight="1">
      <c r="G7" s="1"/>
      <c r="H7" s="1"/>
      <c r="I7" s="1"/>
      <c r="J7" s="1"/>
    </row>
    <row r="8" spans="1:10" ht="27.75" customHeight="1">
      <c r="A8" s="129" t="s">
        <v>22</v>
      </c>
      <c r="B8" s="130" t="s">
        <v>114</v>
      </c>
      <c r="C8" s="130" t="s">
        <v>0</v>
      </c>
      <c r="D8" s="127" t="s">
        <v>1</v>
      </c>
      <c r="E8" s="127" t="s">
        <v>2</v>
      </c>
      <c r="F8" s="127" t="s">
        <v>21</v>
      </c>
      <c r="G8" s="124" t="s">
        <v>116</v>
      </c>
      <c r="H8" s="1"/>
      <c r="I8" s="1"/>
      <c r="J8" s="1"/>
    </row>
    <row r="9" spans="1:10" ht="56.25" customHeight="1">
      <c r="A9" s="129"/>
      <c r="B9" s="132"/>
      <c r="C9" s="131"/>
      <c r="D9" s="127"/>
      <c r="E9" s="127"/>
      <c r="F9" s="127"/>
      <c r="G9" s="124"/>
      <c r="H9" s="5"/>
      <c r="I9" s="5"/>
      <c r="J9" s="5"/>
    </row>
    <row r="10" spans="1:10" ht="15" customHeight="1">
      <c r="A10" s="129"/>
      <c r="B10" s="131"/>
      <c r="C10" s="73">
        <v>1</v>
      </c>
      <c r="D10" s="73">
        <v>2</v>
      </c>
      <c r="E10" s="73">
        <v>3</v>
      </c>
      <c r="F10" s="73">
        <v>4</v>
      </c>
      <c r="G10" s="124"/>
      <c r="H10" s="6"/>
      <c r="I10" s="6"/>
      <c r="J10" s="6"/>
    </row>
    <row r="11" spans="1:10" ht="27.75" customHeight="1">
      <c r="A11" s="14" t="s">
        <v>3</v>
      </c>
      <c r="B11" s="39">
        <v>2</v>
      </c>
      <c r="C11" s="39"/>
      <c r="D11" s="39"/>
      <c r="E11" s="39">
        <v>5</v>
      </c>
      <c r="F11" s="39">
        <v>9</v>
      </c>
      <c r="G11" s="74">
        <f>($C$10*C11+$D$10*D11+$E$10*E11+$F$10*F11)/($F$10*(SUM(C11:F11)))</f>
        <v>0.9107142857142857</v>
      </c>
      <c r="H11" s="4"/>
      <c r="I11" s="4"/>
      <c r="J11" s="4"/>
    </row>
    <row r="12" spans="1:10" ht="38.25" customHeight="1">
      <c r="A12" s="14" t="s">
        <v>26</v>
      </c>
      <c r="B12" s="39"/>
      <c r="C12" s="39"/>
      <c r="D12" s="39"/>
      <c r="E12" s="39">
        <v>1</v>
      </c>
      <c r="F12" s="39">
        <v>15</v>
      </c>
      <c r="G12" s="74">
        <f>($C$10*C12+$D$10*D12+$E$10*E12+$F$10*F12)/($F$10*(SUM(C12:F12)))</f>
        <v>0.984375</v>
      </c>
      <c r="H12" s="4"/>
      <c r="I12" s="4"/>
      <c r="J12" s="4"/>
    </row>
    <row r="13" spans="1:10" ht="27.75" customHeight="1">
      <c r="A13" s="14" t="s">
        <v>4</v>
      </c>
      <c r="B13" s="39"/>
      <c r="C13" s="39"/>
      <c r="D13" s="39"/>
      <c r="E13" s="39">
        <v>2</v>
      </c>
      <c r="F13" s="39">
        <v>14</v>
      </c>
      <c r="G13" s="74">
        <f>($C$10*C13+$D$10*D13+$E$10*E13+$F$10*F13)/($F$10*(SUM(C13:F13)))</f>
        <v>0.96875</v>
      </c>
      <c r="H13" s="4"/>
      <c r="I13" s="4"/>
      <c r="J13" s="4"/>
    </row>
    <row r="14" spans="1:10" ht="27.75" customHeight="1">
      <c r="A14" s="14" t="s">
        <v>5</v>
      </c>
      <c r="B14" s="39"/>
      <c r="C14" s="39"/>
      <c r="D14" s="39"/>
      <c r="E14" s="39">
        <v>3</v>
      </c>
      <c r="F14" s="39">
        <v>13</v>
      </c>
      <c r="G14" s="74">
        <f>($C$10*C14+$D$10*D14+$E$10*E14+$F$10*F14)/($F$10*(SUM(C14:F14)))</f>
        <v>0.953125</v>
      </c>
      <c r="H14" s="4"/>
      <c r="I14" s="4"/>
      <c r="J14" s="4"/>
    </row>
    <row r="15" spans="1:10" ht="15.75" hidden="1">
      <c r="A15" s="16" t="s">
        <v>56</v>
      </c>
      <c r="B15" s="17">
        <f>SUM(B11:B14)</f>
        <v>2</v>
      </c>
      <c r="C15" s="17">
        <f>SUM(C11:C14)</f>
        <v>0</v>
      </c>
      <c r="D15" s="17">
        <f>SUM(D11:D14)</f>
        <v>0</v>
      </c>
      <c r="E15" s="17">
        <f>SUM(E11:E14)</f>
        <v>11</v>
      </c>
      <c r="F15" s="17">
        <f>SUM(F11:F14)</f>
        <v>51</v>
      </c>
      <c r="G15" s="15">
        <f>($C$10*$C$11+$D$10*$D$11+$E$10*$E$11+$F$10*$F$11)/(SUM($C$11:$F$11))</f>
        <v>3.642857142857143</v>
      </c>
      <c r="H15" s="4"/>
      <c r="I15" s="4"/>
      <c r="J15" s="4"/>
    </row>
    <row r="16" spans="1:10" ht="15.75">
      <c r="A16" s="18" t="s">
        <v>57</v>
      </c>
      <c r="B16" s="19">
        <f>+((B15*100))/(B15+C15+D15+E15)</f>
        <v>15.384615384615385</v>
      </c>
      <c r="C16" s="19">
        <f>+((C15*100))/(C15+D15+E15+F15)</f>
        <v>0</v>
      </c>
      <c r="D16" s="19">
        <f>+((D15*100))/(C15+D15+E15+F15)</f>
        <v>0</v>
      </c>
      <c r="E16" s="19">
        <f>+((E15*100))/(C15+D15+E15+F15)</f>
        <v>17.741935483870968</v>
      </c>
      <c r="F16" s="19">
        <f>+((F15*100))/(C15+D15+E15+F15)</f>
        <v>82.25806451612904</v>
      </c>
      <c r="G16" s="4"/>
      <c r="H16" s="4"/>
      <c r="I16" s="4"/>
      <c r="J16" s="4"/>
    </row>
    <row r="17" spans="1:10" ht="15.75">
      <c r="A17" s="20" t="s">
        <v>58</v>
      </c>
      <c r="B17" s="34">
        <f>+((C16*1)+(D16*2)+(E16*3)+(F16*4))/(C16+D16+E16+F16)</f>
        <v>3.822580645161291</v>
      </c>
      <c r="D17" s="21"/>
      <c r="E17" s="21"/>
      <c r="F17" s="21"/>
      <c r="G17" s="4"/>
      <c r="H17" s="4"/>
      <c r="I17" s="4"/>
      <c r="J17" s="4"/>
    </row>
    <row r="18" spans="1:10" ht="13.5" customHeight="1">
      <c r="A18" s="12"/>
      <c r="B18" s="12"/>
      <c r="C18" s="4"/>
      <c r="D18" s="4"/>
      <c r="E18" s="4"/>
      <c r="F18" s="4"/>
      <c r="G18" s="4"/>
      <c r="H18" s="4"/>
      <c r="I18" s="4"/>
      <c r="J18" s="4"/>
    </row>
    <row r="19" spans="1:10" ht="27.75" customHeight="1">
      <c r="A19" s="129" t="s">
        <v>18</v>
      </c>
      <c r="B19" s="130" t="s">
        <v>114</v>
      </c>
      <c r="C19" s="127" t="s">
        <v>0</v>
      </c>
      <c r="D19" s="127" t="s">
        <v>1</v>
      </c>
      <c r="E19" s="127" t="s">
        <v>2</v>
      </c>
      <c r="F19" s="127" t="s">
        <v>21</v>
      </c>
      <c r="G19" s="124" t="s">
        <v>116</v>
      </c>
      <c r="H19" s="4"/>
      <c r="J19" s="1"/>
    </row>
    <row r="20" spans="1:10" ht="51" customHeight="1">
      <c r="A20" s="129"/>
      <c r="B20" s="132"/>
      <c r="C20" s="127"/>
      <c r="D20" s="127"/>
      <c r="E20" s="127"/>
      <c r="F20" s="127"/>
      <c r="G20" s="124"/>
      <c r="H20" s="4"/>
      <c r="J20" s="1"/>
    </row>
    <row r="21" spans="1:10" ht="15" customHeight="1">
      <c r="A21" s="129"/>
      <c r="B21" s="131"/>
      <c r="C21" s="73">
        <v>1</v>
      </c>
      <c r="D21" s="73">
        <v>2</v>
      </c>
      <c r="E21" s="73">
        <v>3</v>
      </c>
      <c r="F21" s="73">
        <v>4</v>
      </c>
      <c r="G21" s="124"/>
      <c r="H21" s="4"/>
      <c r="J21" s="1"/>
    </row>
    <row r="22" spans="1:10" ht="27.75" customHeight="1">
      <c r="A22" s="14" t="s">
        <v>6</v>
      </c>
      <c r="B22" s="39"/>
      <c r="C22" s="39"/>
      <c r="D22" s="39"/>
      <c r="E22" s="39">
        <v>4</v>
      </c>
      <c r="F22" s="39">
        <v>12</v>
      </c>
      <c r="G22" s="74">
        <f>($C$10*C22+$D$10*D22+$E$10*E22+$F$10*F22)/($F$10*(SUM(C22:F22)))</f>
        <v>0.9375</v>
      </c>
      <c r="H22" s="4"/>
      <c r="J22" s="1"/>
    </row>
    <row r="23" spans="1:10" ht="27.75" customHeight="1">
      <c r="A23" s="14" t="s">
        <v>7</v>
      </c>
      <c r="B23" s="39"/>
      <c r="C23" s="39"/>
      <c r="D23" s="39"/>
      <c r="E23" s="39">
        <v>6</v>
      </c>
      <c r="F23" s="39">
        <v>10</v>
      </c>
      <c r="G23" s="74">
        <f>($C$10*C23+$D$10*D23+$E$10*E23+$F$10*F23)/($F$10*(SUM(C23:F23)))</f>
        <v>0.90625</v>
      </c>
      <c r="H23" s="4"/>
      <c r="J23" s="1"/>
    </row>
    <row r="24" spans="1:10" ht="27.75" customHeight="1">
      <c r="A24" s="14" t="s">
        <v>8</v>
      </c>
      <c r="B24" s="39"/>
      <c r="C24" s="39">
        <v>2</v>
      </c>
      <c r="D24" s="39"/>
      <c r="E24" s="39">
        <v>5</v>
      </c>
      <c r="F24" s="39">
        <v>9</v>
      </c>
      <c r="G24" s="74">
        <f>($C$10*C24+$D$10*D24+$E$10*E24+$F$10*F24)/($F$10*(SUM(C24:F24)))</f>
        <v>0.828125</v>
      </c>
      <c r="H24" s="4"/>
      <c r="J24" s="1"/>
    </row>
    <row r="25" spans="1:10" ht="27.75" customHeight="1">
      <c r="A25" s="14" t="s">
        <v>9</v>
      </c>
      <c r="B25" s="39">
        <v>2</v>
      </c>
      <c r="C25" s="39"/>
      <c r="D25" s="39"/>
      <c r="E25" s="39">
        <v>4</v>
      </c>
      <c r="F25" s="39">
        <v>10</v>
      </c>
      <c r="G25" s="74">
        <f>($C$10*C25+$D$10*D25+$E$10*E25+$F$10*F25)/($F$10*(SUM(C25:F25)))</f>
        <v>0.9285714285714286</v>
      </c>
      <c r="H25" s="4"/>
      <c r="J25" s="1"/>
    </row>
    <row r="26" spans="1:10" ht="27.75" customHeight="1">
      <c r="A26" s="14" t="s">
        <v>10</v>
      </c>
      <c r="B26" s="83"/>
      <c r="C26" s="39">
        <v>1</v>
      </c>
      <c r="D26" s="39"/>
      <c r="E26" s="39">
        <v>3</v>
      </c>
      <c r="F26" s="39">
        <v>12</v>
      </c>
      <c r="G26" s="74">
        <f>($C$10*C26+$D$10*D26+$E$10*E26+$F$10*F26)/($F$10*(SUM(C26:F26)))</f>
        <v>0.90625</v>
      </c>
      <c r="H26" s="4"/>
      <c r="J26" s="1"/>
    </row>
    <row r="27" spans="1:10" ht="15.75" hidden="1">
      <c r="A27" s="16" t="s">
        <v>56</v>
      </c>
      <c r="B27" s="17">
        <f>SUM(B22:B26)</f>
        <v>2</v>
      </c>
      <c r="C27" s="17">
        <f>SUM(C22:C26)</f>
        <v>3</v>
      </c>
      <c r="D27" s="17">
        <f>SUM(D22:D26)</f>
        <v>0</v>
      </c>
      <c r="E27" s="17">
        <f>SUM(E22:E26)</f>
        <v>22</v>
      </c>
      <c r="F27" s="17">
        <f>SUM(F22:F26)</f>
        <v>53</v>
      </c>
      <c r="G27" s="15">
        <f>($C$21*$C$22+$D$21*$D$22+$E$21*$E$22+$F$21*$F$22)/(SUM($C$22:$F$22))</f>
        <v>3.75</v>
      </c>
      <c r="H27" s="4"/>
      <c r="I27" s="4"/>
      <c r="J27" s="4"/>
    </row>
    <row r="28" spans="1:10" ht="15.75">
      <c r="A28" s="18" t="s">
        <v>57</v>
      </c>
      <c r="B28" s="19">
        <f>+((B27*100))/(B27+C27+D27+E27)</f>
        <v>7.407407407407407</v>
      </c>
      <c r="C28" s="19">
        <f>+((C27*100))/(C27+D27+E27+F27)</f>
        <v>3.8461538461538463</v>
      </c>
      <c r="D28" s="19">
        <f>+((D27*100))/(C27+D27+E27+F27)</f>
        <v>0</v>
      </c>
      <c r="E28" s="19">
        <f>+((E27*100))/(C27+D27+E27+F27)</f>
        <v>28.205128205128204</v>
      </c>
      <c r="F28" s="19">
        <f>+((F27*100))/(C27+D27+E27+F27)</f>
        <v>67.94871794871794</v>
      </c>
      <c r="G28" s="4"/>
      <c r="H28" s="4"/>
      <c r="I28" s="4"/>
      <c r="J28" s="4"/>
    </row>
    <row r="29" spans="1:10" ht="15.75">
      <c r="A29" s="20" t="s">
        <v>58</v>
      </c>
      <c r="B29" s="19">
        <f>+((C28*1)+(D28*2)+(E28*3)+(F28*4))/(C28+D28+E28+F28)</f>
        <v>3.602564102564102</v>
      </c>
      <c r="D29" s="21"/>
      <c r="E29" s="21"/>
      <c r="F29" s="21"/>
      <c r="G29" s="4"/>
      <c r="H29" s="4"/>
      <c r="I29" s="4"/>
      <c r="J29" s="4"/>
    </row>
    <row r="30" spans="1:10" ht="13.5" customHeight="1">
      <c r="A30" s="12"/>
      <c r="B30" s="12"/>
      <c r="C30" s="4"/>
      <c r="D30" s="4"/>
      <c r="E30" s="4"/>
      <c r="F30" s="4"/>
      <c r="H30" s="4"/>
      <c r="J30" s="1"/>
    </row>
    <row r="31" spans="1:10" ht="27.75" customHeight="1">
      <c r="A31" s="133" t="s">
        <v>25</v>
      </c>
      <c r="B31" s="127" t="s">
        <v>114</v>
      </c>
      <c r="C31" s="127" t="s">
        <v>0</v>
      </c>
      <c r="D31" s="127" t="s">
        <v>1</v>
      </c>
      <c r="E31" s="127" t="s">
        <v>2</v>
      </c>
      <c r="F31" s="127" t="s">
        <v>21</v>
      </c>
      <c r="G31" s="124" t="s">
        <v>116</v>
      </c>
      <c r="H31" s="4"/>
      <c r="J31" s="1"/>
    </row>
    <row r="32" spans="1:10" ht="48.75" customHeight="1">
      <c r="A32" s="129"/>
      <c r="B32" s="127"/>
      <c r="C32" s="127"/>
      <c r="D32" s="127"/>
      <c r="E32" s="127"/>
      <c r="F32" s="127"/>
      <c r="G32" s="124"/>
      <c r="H32" s="4"/>
      <c r="J32" s="1"/>
    </row>
    <row r="33" spans="1:8" ht="15" customHeight="1">
      <c r="A33" s="129"/>
      <c r="B33" s="127"/>
      <c r="C33" s="73">
        <v>1</v>
      </c>
      <c r="D33" s="73">
        <v>2</v>
      </c>
      <c r="E33" s="73">
        <v>3</v>
      </c>
      <c r="F33" s="73">
        <v>4</v>
      </c>
      <c r="G33" s="124"/>
      <c r="H33" s="4"/>
    </row>
    <row r="34" spans="1:8" ht="27.75" customHeight="1">
      <c r="A34" s="14" t="s">
        <v>11</v>
      </c>
      <c r="B34" s="39"/>
      <c r="C34" s="39"/>
      <c r="D34" s="39"/>
      <c r="E34" s="39">
        <v>1</v>
      </c>
      <c r="F34" s="39">
        <v>15</v>
      </c>
      <c r="G34" s="74">
        <f>($C$10*C34+$D$10*D34+$E$10*E34+$F$10*F34)/($F$10*(SUM(C34:F34)))</f>
        <v>0.984375</v>
      </c>
      <c r="H34" s="4"/>
    </row>
    <row r="35" spans="1:8" ht="27.75" customHeight="1">
      <c r="A35" s="14" t="s">
        <v>12</v>
      </c>
      <c r="B35" s="39">
        <v>1</v>
      </c>
      <c r="C35" s="39"/>
      <c r="D35" s="39"/>
      <c r="E35" s="39"/>
      <c r="F35" s="39">
        <v>15</v>
      </c>
      <c r="G35" s="74">
        <f>($C$10*C35+$D$10*D35+$E$10*E35+$F$10*F35)/($F$10*(SUM(C35:F35)))</f>
        <v>1</v>
      </c>
      <c r="H35" s="4"/>
    </row>
    <row r="36" spans="1:10" ht="15.75" customHeight="1" hidden="1">
      <c r="A36" s="16" t="s">
        <v>56</v>
      </c>
      <c r="B36" s="71">
        <f>SUM(B34:B35)</f>
        <v>1</v>
      </c>
      <c r="C36" s="17">
        <f>SUM(C34:C35)</f>
        <v>0</v>
      </c>
      <c r="D36" s="17">
        <f>SUM(D34:D35)</f>
        <v>0</v>
      </c>
      <c r="E36" s="17">
        <f>SUM(E34:E35)</f>
        <v>1</v>
      </c>
      <c r="F36" s="17">
        <f>SUM(F34:F35)</f>
        <v>30</v>
      </c>
      <c r="G36" s="15">
        <f>($C$10*$C$11+$D$10*$D$11+$E$10*$E$11+$F$10*$F$11)/(SUM($C$11:$F$11))</f>
        <v>3.642857142857143</v>
      </c>
      <c r="H36" s="4"/>
      <c r="I36" s="4"/>
      <c r="J36" s="4"/>
    </row>
    <row r="37" spans="1:10" ht="15.75">
      <c r="A37" s="18" t="s">
        <v>57</v>
      </c>
      <c r="B37" s="19">
        <f>+((B36*100))/(B36+C36+D36+E36)</f>
        <v>50</v>
      </c>
      <c r="C37" s="19">
        <f>+((C36*100))/(C36+D36+E36+F36)</f>
        <v>0</v>
      </c>
      <c r="D37" s="19">
        <f>+((D36*100))/(C36+D36+E36+F36)</f>
        <v>0</v>
      </c>
      <c r="E37" s="19">
        <f>+((E36*100))/(C36+D36+E36+F36)</f>
        <v>3.225806451612903</v>
      </c>
      <c r="F37" s="19">
        <f>+((F36*100))/(C36+D36+E36+F36)</f>
        <v>96.7741935483871</v>
      </c>
      <c r="G37" s="15"/>
      <c r="H37" s="4"/>
      <c r="I37" s="4"/>
      <c r="J37" s="4"/>
    </row>
    <row r="38" spans="1:10" ht="15.75">
      <c r="A38" s="20" t="s">
        <v>58</v>
      </c>
      <c r="B38" s="34">
        <f>+((C37*1)+(D37*2)+(E37*3)+(F37*4))/(C37+D37+E37+F37)</f>
        <v>3.9677419354838714</v>
      </c>
      <c r="D38" s="21"/>
      <c r="E38" s="21"/>
      <c r="F38" s="21"/>
      <c r="G38" s="4"/>
      <c r="H38" s="4"/>
      <c r="I38" s="4"/>
      <c r="J38" s="4"/>
    </row>
    <row r="39" spans="7:8" ht="15" customHeight="1">
      <c r="G39" s="1"/>
      <c r="H39" s="4"/>
    </row>
    <row r="40" spans="1:8" ht="27.75" customHeight="1">
      <c r="A40" s="134" t="s">
        <v>19</v>
      </c>
      <c r="B40" s="127" t="s">
        <v>114</v>
      </c>
      <c r="C40" s="127" t="s">
        <v>0</v>
      </c>
      <c r="D40" s="127" t="s">
        <v>1</v>
      </c>
      <c r="E40" s="127" t="s">
        <v>2</v>
      </c>
      <c r="F40" s="127" t="s">
        <v>21</v>
      </c>
      <c r="G40" s="124" t="s">
        <v>116</v>
      </c>
      <c r="H40" s="4"/>
    </row>
    <row r="41" spans="1:8" ht="54" customHeight="1">
      <c r="A41" s="134"/>
      <c r="B41" s="127"/>
      <c r="C41" s="127"/>
      <c r="D41" s="127"/>
      <c r="E41" s="127"/>
      <c r="F41" s="127"/>
      <c r="G41" s="124"/>
      <c r="H41" s="4"/>
    </row>
    <row r="42" spans="1:8" ht="15" customHeight="1">
      <c r="A42" s="133"/>
      <c r="B42" s="127"/>
      <c r="C42" s="73">
        <v>1</v>
      </c>
      <c r="D42" s="73">
        <v>2</v>
      </c>
      <c r="E42" s="73">
        <v>3</v>
      </c>
      <c r="F42" s="73">
        <v>4</v>
      </c>
      <c r="G42" s="124"/>
      <c r="H42" s="4"/>
    </row>
    <row r="43" spans="1:8" ht="42" customHeight="1">
      <c r="A43" s="69" t="s">
        <v>23</v>
      </c>
      <c r="B43" s="83">
        <v>1</v>
      </c>
      <c r="C43" s="83"/>
      <c r="D43" s="83"/>
      <c r="E43" s="83">
        <v>1</v>
      </c>
      <c r="F43" s="83">
        <v>14</v>
      </c>
      <c r="G43" s="74">
        <f>($C$10*C43+$D$10*D43+$E$10*E43+$F$10*F43)/($F$10*(SUM(C43:F43)))</f>
        <v>0.9833333333333333</v>
      </c>
      <c r="H43" s="4"/>
    </row>
    <row r="44" spans="1:8" ht="27.75" customHeight="1">
      <c r="A44" s="14" t="s">
        <v>13</v>
      </c>
      <c r="B44" s="39">
        <v>1</v>
      </c>
      <c r="C44" s="39"/>
      <c r="D44" s="39"/>
      <c r="E44" s="39"/>
      <c r="F44" s="39">
        <v>15</v>
      </c>
      <c r="G44" s="74">
        <f>($C$10*C44+$D$10*D44+$E$10*E44+$F$10*F44)/($F$10*(SUM(C44:F44)))</f>
        <v>1</v>
      </c>
      <c r="H44" s="4"/>
    </row>
    <row r="45" spans="1:10" ht="15.75" hidden="1">
      <c r="A45" s="16" t="s">
        <v>56</v>
      </c>
      <c r="B45" s="71">
        <f>SUM(B43:B44)</f>
        <v>2</v>
      </c>
      <c r="C45" s="17">
        <f>SUM(C43:C44)</f>
        <v>0</v>
      </c>
      <c r="D45" s="17">
        <f>SUM(D43:D44)</f>
        <v>0</v>
      </c>
      <c r="E45" s="17">
        <f>SUM(E43:E44)</f>
        <v>1</v>
      </c>
      <c r="F45" s="17">
        <f>SUM(F43:F44)</f>
        <v>29</v>
      </c>
      <c r="G45" s="4"/>
      <c r="H45" s="4"/>
      <c r="I45" s="4"/>
      <c r="J45" s="4"/>
    </row>
    <row r="46" spans="1:10" ht="15.75">
      <c r="A46" s="18" t="s">
        <v>57</v>
      </c>
      <c r="B46" s="19">
        <f>+((B45*100))/(B45+C45+D45+E45)</f>
        <v>66.66666666666667</v>
      </c>
      <c r="C46" s="19">
        <f>+((C45*100))/(C45+D45+E45+F45)</f>
        <v>0</v>
      </c>
      <c r="D46" s="19">
        <f>+((D45*100))/(C45+D45+E45+F45)</f>
        <v>0</v>
      </c>
      <c r="E46" s="19">
        <f>+((E45*100))/(C45+D45+E45+F45)</f>
        <v>3.3333333333333335</v>
      </c>
      <c r="F46" s="19">
        <f>+((F45*100))/(C45+D45+E45+F45)</f>
        <v>96.66666666666667</v>
      </c>
      <c r="G46" s="4"/>
      <c r="H46" s="4"/>
      <c r="I46" s="4"/>
      <c r="J46" s="4"/>
    </row>
    <row r="47" spans="1:10" ht="15.75">
      <c r="A47" s="20" t="s">
        <v>58</v>
      </c>
      <c r="B47" s="34">
        <f>+((C46*1)+(D46*2)+(E46*3)+(F46*4))/(C46+D46+E46+F46)</f>
        <v>3.966666666666667</v>
      </c>
      <c r="D47" s="21"/>
      <c r="E47" s="21"/>
      <c r="F47" s="21"/>
      <c r="G47" s="4"/>
      <c r="H47" s="4"/>
      <c r="I47" s="4"/>
      <c r="J47" s="4"/>
    </row>
    <row r="48" spans="1:10" ht="13.5" customHeight="1">
      <c r="A48" s="12"/>
      <c r="B48" s="12"/>
      <c r="C48" s="4"/>
      <c r="D48" s="4"/>
      <c r="E48" s="4"/>
      <c r="F48" s="4"/>
      <c r="H48" s="4"/>
      <c r="J48" s="1"/>
    </row>
    <row r="49" spans="1:8" ht="27.75" customHeight="1">
      <c r="A49" s="129" t="s">
        <v>122</v>
      </c>
      <c r="B49" s="130" t="s">
        <v>114</v>
      </c>
      <c r="C49" s="127" t="s">
        <v>0</v>
      </c>
      <c r="D49" s="127" t="s">
        <v>1</v>
      </c>
      <c r="E49" s="127" t="s">
        <v>2</v>
      </c>
      <c r="F49" s="127" t="s">
        <v>21</v>
      </c>
      <c r="G49" s="124" t="s">
        <v>116</v>
      </c>
      <c r="H49" s="4"/>
    </row>
    <row r="50" spans="1:8" ht="45.75" customHeight="1">
      <c r="A50" s="129"/>
      <c r="B50" s="132"/>
      <c r="C50" s="127"/>
      <c r="D50" s="127"/>
      <c r="E50" s="127"/>
      <c r="F50" s="127"/>
      <c r="G50" s="124"/>
      <c r="H50" s="4"/>
    </row>
    <row r="51" spans="1:8" ht="15" customHeight="1">
      <c r="A51" s="129"/>
      <c r="B51" s="131"/>
      <c r="C51" s="73">
        <v>1</v>
      </c>
      <c r="D51" s="73">
        <v>2</v>
      </c>
      <c r="E51" s="73">
        <v>3</v>
      </c>
      <c r="F51" s="73">
        <v>4</v>
      </c>
      <c r="G51" s="124"/>
      <c r="H51" s="4"/>
    </row>
    <row r="52" spans="1:8" ht="27.75" customHeight="1">
      <c r="A52" s="14" t="s">
        <v>14</v>
      </c>
      <c r="B52" s="39">
        <v>2</v>
      </c>
      <c r="C52" s="39"/>
      <c r="D52" s="39"/>
      <c r="E52" s="39">
        <v>5</v>
      </c>
      <c r="F52" s="39">
        <v>9</v>
      </c>
      <c r="G52" s="74">
        <f>($C$10*C52+$D$10*D52+$E$10*E52+$F$10*F52)/($F$10*(SUM(C52:F52)))</f>
        <v>0.9107142857142857</v>
      </c>
      <c r="H52" s="4"/>
    </row>
    <row r="53" spans="1:8" ht="27.75" customHeight="1">
      <c r="A53" s="14" t="s">
        <v>15</v>
      </c>
      <c r="B53" s="39">
        <v>3</v>
      </c>
      <c r="C53" s="39"/>
      <c r="D53" s="39"/>
      <c r="E53" s="39">
        <v>3</v>
      </c>
      <c r="F53" s="39">
        <v>10</v>
      </c>
      <c r="G53" s="74">
        <f>($C$10*C53+$D$10*D53+$E$10*E53+$F$10*F53)/($F$10*(SUM(C53:F53)))</f>
        <v>0.9423076923076923</v>
      </c>
      <c r="H53" s="4"/>
    </row>
    <row r="54" spans="1:10" ht="15.75" hidden="1">
      <c r="A54" s="16" t="s">
        <v>56</v>
      </c>
      <c r="B54" s="71">
        <f>SUM(B52:B53)</f>
        <v>5</v>
      </c>
      <c r="C54" s="17">
        <f>SUM(C52:C53)</f>
        <v>0</v>
      </c>
      <c r="D54" s="17">
        <f>SUM(D52:D53)</f>
        <v>0</v>
      </c>
      <c r="E54" s="17">
        <f>SUM(E52:E53)</f>
        <v>8</v>
      </c>
      <c r="F54" s="17">
        <f>SUM(F52:F53)</f>
        <v>19</v>
      </c>
      <c r="G54" s="4"/>
      <c r="H54" s="4"/>
      <c r="I54" s="4"/>
      <c r="J54" s="4"/>
    </row>
    <row r="55" spans="1:10" ht="15.75">
      <c r="A55" s="18" t="s">
        <v>57</v>
      </c>
      <c r="B55" s="19">
        <f>+((B54*100))/(B54+C54+D54+E54)</f>
        <v>38.46153846153846</v>
      </c>
      <c r="C55" s="19">
        <f>+((C54*100))/(C54+D54+E54+F54)</f>
        <v>0</v>
      </c>
      <c r="D55" s="19">
        <f>+((D54*100))/(C54+D54+E54+F54)</f>
        <v>0</v>
      </c>
      <c r="E55" s="19">
        <f>+((E54*100))/(C54+D54+E54+F54)</f>
        <v>29.62962962962963</v>
      </c>
      <c r="F55" s="19">
        <f>+((F54*100))/(C54+D54+E54+F54)</f>
        <v>70.37037037037037</v>
      </c>
      <c r="G55" s="4"/>
      <c r="H55" s="4"/>
      <c r="I55" s="4"/>
      <c r="J55" s="4"/>
    </row>
    <row r="56" spans="1:10" ht="15.75">
      <c r="A56" s="20" t="s">
        <v>58</v>
      </c>
      <c r="B56" s="34">
        <f>+((C55*1)+(D55*2)+(E55*3)+(F55*4))/(C55+D55+E55+F55)</f>
        <v>3.7037037037037033</v>
      </c>
      <c r="D56" s="21"/>
      <c r="E56" s="21"/>
      <c r="F56" s="21"/>
      <c r="G56" s="4"/>
      <c r="H56" s="4"/>
      <c r="I56" s="4"/>
      <c r="J56" s="4"/>
    </row>
    <row r="57" spans="1:10" ht="13.5" customHeight="1">
      <c r="A57" s="12"/>
      <c r="B57" s="21"/>
      <c r="C57" s="4"/>
      <c r="D57" s="4"/>
      <c r="E57" s="4"/>
      <c r="F57" s="4"/>
      <c r="H57" s="4"/>
      <c r="J57" s="1"/>
    </row>
    <row r="58" spans="1:8" ht="27" customHeight="1">
      <c r="A58" s="137" t="s">
        <v>51</v>
      </c>
      <c r="B58" s="130" t="s">
        <v>114</v>
      </c>
      <c r="C58" s="136" t="s">
        <v>53</v>
      </c>
      <c r="D58" s="136" t="s">
        <v>16</v>
      </c>
      <c r="E58" s="138" t="s">
        <v>17</v>
      </c>
      <c r="F58" s="136" t="s">
        <v>54</v>
      </c>
      <c r="G58" s="125"/>
      <c r="H58" s="4"/>
    </row>
    <row r="59" spans="1:8" ht="27" customHeight="1">
      <c r="A59" s="137"/>
      <c r="B59" s="132"/>
      <c r="C59" s="136"/>
      <c r="D59" s="136"/>
      <c r="E59" s="138"/>
      <c r="F59" s="136"/>
      <c r="G59" s="125"/>
      <c r="H59" s="4"/>
    </row>
    <row r="60" spans="1:8" ht="36.75" customHeight="1">
      <c r="A60" s="137"/>
      <c r="B60" s="131"/>
      <c r="C60" s="136"/>
      <c r="D60" s="136"/>
      <c r="E60" s="138"/>
      <c r="F60" s="136"/>
      <c r="G60" s="125"/>
      <c r="H60" s="4"/>
    </row>
    <row r="61" spans="1:8" ht="22.5" customHeight="1">
      <c r="A61" s="14" t="s">
        <v>52</v>
      </c>
      <c r="B61" s="39">
        <v>5</v>
      </c>
      <c r="C61" s="91">
        <v>6</v>
      </c>
      <c r="D61" s="91">
        <v>2</v>
      </c>
      <c r="E61" s="91"/>
      <c r="F61" s="91">
        <v>3</v>
      </c>
      <c r="G61" s="89"/>
      <c r="H61" s="4"/>
    </row>
    <row r="62" spans="1:8" ht="42" customHeight="1">
      <c r="A62" s="50" t="s">
        <v>91</v>
      </c>
      <c r="B62" s="39">
        <v>14</v>
      </c>
      <c r="C62" s="91">
        <v>1</v>
      </c>
      <c r="D62" s="91"/>
      <c r="E62" s="91"/>
      <c r="F62" s="91">
        <v>1</v>
      </c>
      <c r="G62" s="89"/>
      <c r="H62" s="4"/>
    </row>
  </sheetData>
  <sheetProtection/>
  <mergeCells count="46">
    <mergeCell ref="F58:F60"/>
    <mergeCell ref="A58:A60"/>
    <mergeCell ref="C58:C60"/>
    <mergeCell ref="D58:D60"/>
    <mergeCell ref="E58:E60"/>
    <mergeCell ref="B58:B60"/>
    <mergeCell ref="B8:B10"/>
    <mergeCell ref="C31:C32"/>
    <mergeCell ref="A4:G4"/>
    <mergeCell ref="B19:B21"/>
    <mergeCell ref="A49:A51"/>
    <mergeCell ref="C49:C50"/>
    <mergeCell ref="D49:D50"/>
    <mergeCell ref="E49:E50"/>
    <mergeCell ref="F40:F41"/>
    <mergeCell ref="F49:F50"/>
    <mergeCell ref="B31:B33"/>
    <mergeCell ref="B40:B42"/>
    <mergeCell ref="B49:B51"/>
    <mergeCell ref="A31:A33"/>
    <mergeCell ref="D31:D32"/>
    <mergeCell ref="E31:E32"/>
    <mergeCell ref="A40:A42"/>
    <mergeCell ref="C40:C41"/>
    <mergeCell ref="D40:D41"/>
    <mergeCell ref="E40:E41"/>
    <mergeCell ref="A8:A10"/>
    <mergeCell ref="C8:C9"/>
    <mergeCell ref="D8:D9"/>
    <mergeCell ref="E8:E9"/>
    <mergeCell ref="F8:F9"/>
    <mergeCell ref="F31:F32"/>
    <mergeCell ref="A19:A21"/>
    <mergeCell ref="C19:C20"/>
    <mergeCell ref="D19:D20"/>
    <mergeCell ref="E19:E20"/>
    <mergeCell ref="A1:G1"/>
    <mergeCell ref="G49:G51"/>
    <mergeCell ref="G58:G60"/>
    <mergeCell ref="A3:G3"/>
    <mergeCell ref="G8:G10"/>
    <mergeCell ref="G19:G21"/>
    <mergeCell ref="G31:G33"/>
    <mergeCell ref="G40:G42"/>
    <mergeCell ref="F19:F20"/>
    <mergeCell ref="A6:F6"/>
  </mergeCells>
  <printOptions/>
  <pageMargins left="0.57" right="0.1968503937007874" top="0.35433070866141736" bottom="0" header="0" footer="0"/>
  <pageSetup horizontalDpi="600" verticalDpi="600" orientation="portrait" scale="53" r:id="rId1"/>
  <rowBreaks count="1" manualBreakCount="1">
    <brk id="39" max="6" man="1"/>
  </rowBreaks>
</worksheet>
</file>

<file path=xl/worksheets/sheet3.xml><?xml version="1.0" encoding="utf-8"?>
<worksheet xmlns="http://schemas.openxmlformats.org/spreadsheetml/2006/main" xmlns:r="http://schemas.openxmlformats.org/officeDocument/2006/relationships">
  <dimension ref="A1:Q73"/>
  <sheetViews>
    <sheetView showGridLines="0" view="pageBreakPreview" zoomScale="70" zoomScaleSheetLayoutView="70" zoomScalePageLayoutView="0" workbookViewId="0" topLeftCell="A1">
      <selection activeCell="A68" sqref="A68:N68"/>
    </sheetView>
  </sheetViews>
  <sheetFormatPr defaultColWidth="11.421875" defaultRowHeight="12.75"/>
  <cols>
    <col min="1" max="1" width="57.7109375" style="0" customWidth="1"/>
    <col min="2" max="2" width="5.8515625" style="0" customWidth="1"/>
    <col min="3" max="3" width="5.57421875" style="0" customWidth="1"/>
    <col min="4" max="4" width="5.7109375" style="0" customWidth="1"/>
    <col min="5" max="5" width="5.57421875" style="0" customWidth="1"/>
    <col min="6" max="6" width="5.28125" style="0" customWidth="1"/>
    <col min="7" max="7" width="8.140625" style="0" customWidth="1"/>
    <col min="8" max="8" width="7.28125" style="0" customWidth="1"/>
    <col min="9" max="9" width="57.7109375" style="0" customWidth="1"/>
    <col min="10" max="10" width="9.57421875" style="0" customWidth="1"/>
    <col min="11" max="11" width="8.140625" style="0" customWidth="1"/>
    <col min="12" max="12" width="8.00390625" style="0" customWidth="1"/>
    <col min="13" max="13" width="8.8515625" style="0" customWidth="1"/>
    <col min="14" max="14" width="10.140625" style="0" customWidth="1"/>
    <col min="16" max="16" width="4.421875" style="0" customWidth="1"/>
  </cols>
  <sheetData>
    <row r="1" spans="1:7" ht="24.75" customHeight="1">
      <c r="A1" s="128" t="s">
        <v>27</v>
      </c>
      <c r="B1" s="128"/>
      <c r="C1" s="128"/>
      <c r="D1" s="128"/>
      <c r="E1" s="128"/>
      <c r="F1" s="128"/>
      <c r="G1" s="49"/>
    </row>
    <row r="2" ht="12.75" customHeight="1"/>
    <row r="3" spans="1:15" ht="68.25" customHeight="1">
      <c r="A3" s="158" t="s">
        <v>31</v>
      </c>
      <c r="B3" s="127" t="s">
        <v>114</v>
      </c>
      <c r="C3" s="13" t="s">
        <v>0</v>
      </c>
      <c r="D3" s="13" t="s">
        <v>1</v>
      </c>
      <c r="E3" s="13" t="s">
        <v>2</v>
      </c>
      <c r="F3" s="13" t="s">
        <v>21</v>
      </c>
      <c r="G3" s="141" t="s">
        <v>116</v>
      </c>
      <c r="H3" s="1"/>
      <c r="I3" s="167" t="s">
        <v>95</v>
      </c>
      <c r="J3" s="127" t="s">
        <v>114</v>
      </c>
      <c r="K3" s="13" t="s">
        <v>0</v>
      </c>
      <c r="L3" s="13" t="s">
        <v>1</v>
      </c>
      <c r="M3" s="13" t="s">
        <v>2</v>
      </c>
      <c r="N3" s="13" t="s">
        <v>21</v>
      </c>
      <c r="O3" s="141" t="s">
        <v>116</v>
      </c>
    </row>
    <row r="4" spans="1:15" ht="14.25" customHeight="1">
      <c r="A4" s="133"/>
      <c r="B4" s="127"/>
      <c r="C4" s="75">
        <v>1</v>
      </c>
      <c r="D4" s="75">
        <v>2</v>
      </c>
      <c r="E4" s="75">
        <v>3</v>
      </c>
      <c r="F4" s="75">
        <v>4</v>
      </c>
      <c r="G4" s="142"/>
      <c r="H4" s="1"/>
      <c r="I4" s="168"/>
      <c r="J4" s="127"/>
      <c r="K4" s="75">
        <v>1</v>
      </c>
      <c r="L4" s="75">
        <v>2</v>
      </c>
      <c r="M4" s="75">
        <v>3</v>
      </c>
      <c r="N4" s="75">
        <v>4</v>
      </c>
      <c r="O4" s="142"/>
    </row>
    <row r="5" spans="1:17" ht="39.75" customHeight="1">
      <c r="A5" s="14" t="s">
        <v>28</v>
      </c>
      <c r="B5" s="39"/>
      <c r="C5" s="39"/>
      <c r="D5" s="39"/>
      <c r="E5" s="39">
        <v>7</v>
      </c>
      <c r="F5" s="39">
        <v>9</v>
      </c>
      <c r="G5" s="74">
        <f>($C$4*C5+$D$4*D5+$E$4*E5+$F$4*F5)/($F$4*(SUM(C5:F5)))</f>
        <v>0.890625</v>
      </c>
      <c r="H5" s="4"/>
      <c r="I5" s="14" t="s">
        <v>117</v>
      </c>
      <c r="J5" s="39"/>
      <c r="K5" s="39"/>
      <c r="L5" s="39"/>
      <c r="M5" s="39">
        <v>4</v>
      </c>
      <c r="N5" s="39">
        <v>12</v>
      </c>
      <c r="O5" s="74">
        <f>($C$4*K5+$D$4*L5+$E$4*M5+$F$4*N5)/($F$4*(SUM(K5:N5)))</f>
        <v>0.9375</v>
      </c>
      <c r="P5" s="4"/>
      <c r="Q5" s="1"/>
    </row>
    <row r="6" spans="1:17" ht="33" customHeight="1" hidden="1">
      <c r="A6" s="14"/>
      <c r="B6" s="39"/>
      <c r="C6" s="39"/>
      <c r="D6" s="39"/>
      <c r="E6" s="39"/>
      <c r="F6" s="39"/>
      <c r="G6" s="74" t="e">
        <f>($C$4*C6+$D$4*D6+$E$4*E6+$F$4*F6)/($F$4*(SUM(C6:F6)))</f>
        <v>#DIV/0!</v>
      </c>
      <c r="H6" s="4"/>
      <c r="I6" s="16" t="s">
        <v>56</v>
      </c>
      <c r="J6" s="16"/>
      <c r="K6" s="19">
        <f>SUM(K5)</f>
        <v>0</v>
      </c>
      <c r="L6" s="19">
        <f>SUM(L5)</f>
        <v>0</v>
      </c>
      <c r="M6" s="19">
        <f>SUM(M5)</f>
        <v>4</v>
      </c>
      <c r="N6" s="19">
        <f>SUM(N5)</f>
        <v>12</v>
      </c>
      <c r="O6" s="4"/>
      <c r="P6" s="4"/>
      <c r="Q6" s="1"/>
    </row>
    <row r="7" spans="1:17" ht="33" customHeight="1">
      <c r="A7" s="14" t="s">
        <v>29</v>
      </c>
      <c r="B7" s="39"/>
      <c r="C7" s="39"/>
      <c r="D7" s="39"/>
      <c r="E7" s="39">
        <v>6</v>
      </c>
      <c r="F7" s="39">
        <v>10</v>
      </c>
      <c r="G7" s="74">
        <f>($C$4*C7+$D$4*D7+$E$4*E7+$F$4*F7)/($F$4*(SUM(C7:F7)))</f>
        <v>0.90625</v>
      </c>
      <c r="H7" s="4"/>
      <c r="I7" s="18" t="s">
        <v>57</v>
      </c>
      <c r="J7" s="19">
        <f>+((J6*100))/(J6+K6+L6+M6)</f>
        <v>0</v>
      </c>
      <c r="K7" s="19">
        <f>+((K6*100))/(K6+L6+M6+N6)</f>
        <v>0</v>
      </c>
      <c r="L7" s="19">
        <f>+((L6*100))/(K6+L6+M6+N6)</f>
        <v>0</v>
      </c>
      <c r="M7" s="19">
        <f>+((M6*100))/(K6+L6+M6+N6)</f>
        <v>25</v>
      </c>
      <c r="N7" s="19">
        <f>+((N6*100))/(K6+L6+M6+N6)</f>
        <v>75</v>
      </c>
      <c r="O7" s="4"/>
      <c r="P7" s="4"/>
      <c r="Q7" s="1"/>
    </row>
    <row r="8" spans="1:17" ht="33" customHeight="1">
      <c r="A8" s="165" t="s">
        <v>30</v>
      </c>
      <c r="B8" s="83"/>
      <c r="C8" s="143"/>
      <c r="D8" s="143"/>
      <c r="E8" s="143">
        <v>5</v>
      </c>
      <c r="F8" s="143">
        <v>11</v>
      </c>
      <c r="G8" s="145">
        <f>($C$4*C8+$D$4*D8+$E$4*E8+$F$4*F8)/($F$4*(SUM(C8:F8)))</f>
        <v>0.921875</v>
      </c>
      <c r="H8" s="4"/>
      <c r="I8" s="20" t="s">
        <v>58</v>
      </c>
      <c r="J8" s="19">
        <f>+((K7*1)+(L7*2)+(M7*3)+(N7*4))/(K7+L7+M7+N7)</f>
        <v>3.75</v>
      </c>
      <c r="L8" s="21"/>
      <c r="M8" s="21"/>
      <c r="N8" s="21"/>
      <c r="O8" s="4"/>
      <c r="P8" s="4"/>
      <c r="Q8" s="1"/>
    </row>
    <row r="9" spans="1:17" ht="33" customHeight="1">
      <c r="A9" s="166"/>
      <c r="B9" s="84"/>
      <c r="C9" s="144"/>
      <c r="D9" s="144"/>
      <c r="E9" s="144"/>
      <c r="F9" s="144"/>
      <c r="G9" s="146"/>
      <c r="H9" s="4"/>
      <c r="O9" s="4"/>
      <c r="P9" s="4"/>
      <c r="Q9" s="1"/>
    </row>
    <row r="10" spans="1:17" ht="33" customHeight="1" hidden="1">
      <c r="A10" s="16" t="s">
        <v>56</v>
      </c>
      <c r="B10" s="17">
        <f>SUM(B5:B9)</f>
        <v>0</v>
      </c>
      <c r="C10" s="17">
        <f>SUM(C5:C9)</f>
        <v>0</v>
      </c>
      <c r="D10" s="17">
        <f>SUM(D5:D9)</f>
        <v>0</v>
      </c>
      <c r="E10" s="17">
        <f>SUM(E5:E9)</f>
        <v>18</v>
      </c>
      <c r="F10" s="17">
        <f>SUM(F5:F9)</f>
        <v>30</v>
      </c>
      <c r="G10" s="21"/>
      <c r="H10" s="4"/>
      <c r="I10" s="52"/>
      <c r="J10" s="52"/>
      <c r="K10" s="53"/>
      <c r="L10" s="53"/>
      <c r="M10" s="53"/>
      <c r="N10" s="53"/>
      <c r="O10" s="4"/>
      <c r="P10" s="4"/>
      <c r="Q10" s="1"/>
    </row>
    <row r="11" spans="1:14" ht="15.75">
      <c r="A11" s="18" t="s">
        <v>57</v>
      </c>
      <c r="B11" s="19">
        <f>+((B10*100))/(B10+C10+D10+E10)</f>
        <v>0</v>
      </c>
      <c r="C11" s="19">
        <f>+((C10*100))/(C10+D10+E10+F10)</f>
        <v>0</v>
      </c>
      <c r="D11" s="19">
        <f>+((D10*100))/(C10+D10+E10+F10)</f>
        <v>0</v>
      </c>
      <c r="E11" s="19">
        <f>+((E10*100))/(C10+D10+E10+F10)</f>
        <v>37.5</v>
      </c>
      <c r="F11" s="19">
        <f>+((F10*100))/(C10+D10+E10+F10)</f>
        <v>62.5</v>
      </c>
      <c r="G11" s="21"/>
      <c r="H11" s="4"/>
      <c r="I11" s="48"/>
      <c r="J11" s="48"/>
      <c r="K11" s="54"/>
      <c r="L11" s="54"/>
      <c r="M11" s="54"/>
      <c r="N11" s="54"/>
    </row>
    <row r="12" spans="1:14" ht="15.75">
      <c r="A12" s="20" t="s">
        <v>58</v>
      </c>
      <c r="B12" s="19">
        <f>+((C11*1)+(D11*2)+(E11*3)+(F11*4))/(C11+D11+E11+F11)</f>
        <v>3.625</v>
      </c>
      <c r="D12" s="21"/>
      <c r="E12" s="21"/>
      <c r="F12" s="21"/>
      <c r="G12" s="21"/>
      <c r="H12" s="4"/>
      <c r="I12" s="55"/>
      <c r="J12" s="55"/>
      <c r="K12" s="54"/>
      <c r="L12" s="54"/>
      <c r="M12" s="54"/>
      <c r="N12" s="54"/>
    </row>
    <row r="13" spans="8:14" ht="15.75">
      <c r="H13" s="4"/>
      <c r="I13" s="56"/>
      <c r="J13" s="56"/>
      <c r="K13" s="54"/>
      <c r="L13" s="54"/>
      <c r="M13" s="54"/>
      <c r="N13" s="54"/>
    </row>
    <row r="14" spans="9:17" ht="24" customHeight="1">
      <c r="I14" s="137" t="s">
        <v>108</v>
      </c>
      <c r="J14" s="147" t="s">
        <v>114</v>
      </c>
      <c r="K14" s="150" t="s">
        <v>49</v>
      </c>
      <c r="L14" s="151"/>
      <c r="M14" s="150" t="s">
        <v>50</v>
      </c>
      <c r="N14" s="151"/>
      <c r="O14" s="90"/>
      <c r="P14" s="1"/>
      <c r="Q14" s="1"/>
    </row>
    <row r="15" spans="1:15" ht="68.25" customHeight="1">
      <c r="A15" s="167" t="s">
        <v>37</v>
      </c>
      <c r="B15" s="127" t="s">
        <v>114</v>
      </c>
      <c r="C15" s="13" t="s">
        <v>0</v>
      </c>
      <c r="D15" s="13" t="s">
        <v>1</v>
      </c>
      <c r="E15" s="13" t="s">
        <v>2</v>
      </c>
      <c r="F15" s="13" t="s">
        <v>21</v>
      </c>
      <c r="G15" s="141" t="s">
        <v>116</v>
      </c>
      <c r="I15" s="137"/>
      <c r="J15" s="148"/>
      <c r="K15" s="152"/>
      <c r="L15" s="153"/>
      <c r="M15" s="152"/>
      <c r="N15" s="153"/>
      <c r="O15" s="90"/>
    </row>
    <row r="16" spans="1:15" ht="14.25" customHeight="1">
      <c r="A16" s="168"/>
      <c r="B16" s="127"/>
      <c r="C16" s="75">
        <v>1</v>
      </c>
      <c r="D16" s="75">
        <v>2</v>
      </c>
      <c r="E16" s="75">
        <v>3</v>
      </c>
      <c r="F16" s="75">
        <v>4</v>
      </c>
      <c r="G16" s="142"/>
      <c r="I16" s="137"/>
      <c r="J16" s="149"/>
      <c r="K16" s="154">
        <v>1</v>
      </c>
      <c r="L16" s="155"/>
      <c r="M16" s="154">
        <v>4</v>
      </c>
      <c r="N16" s="155"/>
      <c r="O16" s="90"/>
    </row>
    <row r="17" spans="1:15" ht="33" customHeight="1">
      <c r="A17" s="161" t="s">
        <v>32</v>
      </c>
      <c r="B17" s="143"/>
      <c r="C17" s="143"/>
      <c r="D17" s="143"/>
      <c r="E17" s="143">
        <v>1</v>
      </c>
      <c r="F17" s="143">
        <v>15</v>
      </c>
      <c r="G17" s="145">
        <f>($C$4*C17+$D$4*D17+$E$4*E17+$F$4*F17)/($F$4*(SUM(C17:F17)))</f>
        <v>0.984375</v>
      </c>
      <c r="H17" s="139"/>
      <c r="I17" s="14" t="s">
        <v>47</v>
      </c>
      <c r="J17" s="86"/>
      <c r="K17" s="156">
        <v>16</v>
      </c>
      <c r="L17" s="157"/>
      <c r="M17" s="156"/>
      <c r="N17" s="157"/>
      <c r="O17" s="89"/>
    </row>
    <row r="18" spans="1:15" ht="33" customHeight="1">
      <c r="A18" s="162"/>
      <c r="B18" s="144"/>
      <c r="C18" s="144"/>
      <c r="D18" s="144"/>
      <c r="E18" s="144"/>
      <c r="F18" s="144"/>
      <c r="G18" s="146"/>
      <c r="H18" s="139"/>
      <c r="I18" s="14" t="s">
        <v>48</v>
      </c>
      <c r="J18" s="39">
        <v>3</v>
      </c>
      <c r="K18" s="173">
        <v>11</v>
      </c>
      <c r="L18" s="173"/>
      <c r="M18" s="173">
        <v>2</v>
      </c>
      <c r="N18" s="173"/>
      <c r="O18" s="89"/>
    </row>
    <row r="19" spans="1:16" ht="33" customHeight="1" hidden="1">
      <c r="A19" s="70"/>
      <c r="B19" s="85"/>
      <c r="C19" s="84"/>
      <c r="D19" s="84"/>
      <c r="E19" s="84"/>
      <c r="F19" s="84"/>
      <c r="G19" s="74" t="e">
        <f aca="true" t="shared" si="0" ref="G19:G26">($C$4*C19+$D$4*D19+$E$4*E19+$F$4*F19)/($F$4*(SUM(C19:F19)))</f>
        <v>#DIV/0!</v>
      </c>
      <c r="H19" s="4"/>
      <c r="I19" s="16" t="s">
        <v>56</v>
      </c>
      <c r="J19" s="39">
        <f>SUM(J17:J18)</f>
        <v>3</v>
      </c>
      <c r="K19" s="156">
        <f>SUM(K17:L18)</f>
        <v>27</v>
      </c>
      <c r="L19" s="157"/>
      <c r="M19" s="156">
        <f>SUM(M17:N18)</f>
        <v>2</v>
      </c>
      <c r="N19" s="157"/>
      <c r="O19" s="1"/>
      <c r="P19">
        <f>SUM(J19:N19)</f>
        <v>32</v>
      </c>
    </row>
    <row r="20" spans="1:15" ht="33" customHeight="1">
      <c r="A20" s="14" t="s">
        <v>92</v>
      </c>
      <c r="B20" s="39"/>
      <c r="C20" s="39"/>
      <c r="D20" s="39"/>
      <c r="E20" s="39">
        <v>3</v>
      </c>
      <c r="F20" s="39">
        <v>13</v>
      </c>
      <c r="G20" s="74">
        <f t="shared" si="0"/>
        <v>0.953125</v>
      </c>
      <c r="H20" s="4"/>
      <c r="I20" s="18" t="s">
        <v>57</v>
      </c>
      <c r="J20" s="39">
        <f>+((K19*100))/(K19+M19)</f>
        <v>93.10344827586206</v>
      </c>
      <c r="K20" s="171">
        <f>+((K19*100))/(K19+M19)</f>
        <v>93.10344827586206</v>
      </c>
      <c r="L20" s="172"/>
      <c r="M20" s="171">
        <f>+((M19*100))/(K19+M19)</f>
        <v>6.896551724137931</v>
      </c>
      <c r="N20" s="172"/>
      <c r="O20" s="1"/>
    </row>
    <row r="21" spans="1:10" ht="33" customHeight="1">
      <c r="A21" s="169" t="s">
        <v>55</v>
      </c>
      <c r="B21" s="143"/>
      <c r="C21" s="143"/>
      <c r="D21" s="143">
        <v>1</v>
      </c>
      <c r="E21" s="143">
        <v>7</v>
      </c>
      <c r="F21" s="143">
        <v>8</v>
      </c>
      <c r="G21" s="145">
        <f t="shared" si="0"/>
        <v>0.859375</v>
      </c>
      <c r="H21" s="140"/>
      <c r="I21" s="20" t="s">
        <v>58</v>
      </c>
      <c r="J21" s="61">
        <f>+((K20*4)+(M20*1))/(K20+M20)</f>
        <v>3.7931034482758617</v>
      </c>
    </row>
    <row r="22" spans="1:14" ht="34.5" customHeight="1">
      <c r="A22" s="170"/>
      <c r="B22" s="144"/>
      <c r="C22" s="144"/>
      <c r="D22" s="144"/>
      <c r="E22" s="144"/>
      <c r="F22" s="144"/>
      <c r="G22" s="146"/>
      <c r="H22" s="140"/>
      <c r="L22" s="21"/>
      <c r="M22" s="21"/>
      <c r="N22" s="21"/>
    </row>
    <row r="23" spans="1:8" ht="34.5" customHeight="1">
      <c r="A23" s="14" t="s">
        <v>33</v>
      </c>
      <c r="B23" s="39"/>
      <c r="C23" s="39"/>
      <c r="D23" s="39"/>
      <c r="E23" s="39">
        <v>3</v>
      </c>
      <c r="F23" s="39">
        <v>13</v>
      </c>
      <c r="G23" s="74">
        <f t="shared" si="0"/>
        <v>0.953125</v>
      </c>
      <c r="H23" s="4"/>
    </row>
    <row r="24" spans="1:8" ht="57" customHeight="1">
      <c r="A24" s="14" t="s">
        <v>34</v>
      </c>
      <c r="B24" s="39">
        <v>1</v>
      </c>
      <c r="C24" s="39"/>
      <c r="D24" s="39"/>
      <c r="E24" s="39">
        <v>3</v>
      </c>
      <c r="F24" s="39">
        <v>12</v>
      </c>
      <c r="G24" s="74">
        <f t="shared" si="0"/>
        <v>0.95</v>
      </c>
      <c r="H24" s="4"/>
    </row>
    <row r="25" spans="1:13" ht="45.75" customHeight="1" thickBot="1">
      <c r="A25" s="14" t="s">
        <v>35</v>
      </c>
      <c r="B25" s="39">
        <v>2</v>
      </c>
      <c r="C25" s="39"/>
      <c r="D25" s="39">
        <v>1</v>
      </c>
      <c r="E25" s="39">
        <v>3</v>
      </c>
      <c r="F25" s="39">
        <v>10</v>
      </c>
      <c r="G25" s="74">
        <f t="shared" si="0"/>
        <v>0.9107142857142857</v>
      </c>
      <c r="H25" s="4"/>
      <c r="I25" s="57" t="s">
        <v>97</v>
      </c>
      <c r="J25" s="57"/>
      <c r="L25" s="174">
        <f>(J36+J51+B51+B61)/4</f>
        <v>3.8671875</v>
      </c>
      <c r="M25" s="174"/>
    </row>
    <row r="26" spans="1:14" ht="44.25" customHeight="1" thickTop="1">
      <c r="A26" s="14" t="s">
        <v>36</v>
      </c>
      <c r="B26" s="39">
        <v>1</v>
      </c>
      <c r="C26" s="39"/>
      <c r="D26" s="39">
        <v>1</v>
      </c>
      <c r="E26" s="39">
        <v>5</v>
      </c>
      <c r="F26" s="39">
        <v>9</v>
      </c>
      <c r="G26" s="74">
        <f t="shared" si="0"/>
        <v>0.8833333333333333</v>
      </c>
      <c r="H26" s="4"/>
      <c r="I26" s="128" t="s">
        <v>96</v>
      </c>
      <c r="J26" s="128"/>
      <c r="K26" s="128"/>
      <c r="L26" s="128"/>
      <c r="M26" s="128"/>
      <c r="N26" s="128"/>
    </row>
    <row r="27" spans="1:8" ht="15.75" hidden="1">
      <c r="A27" s="16" t="s">
        <v>56</v>
      </c>
      <c r="B27" s="17">
        <f>SUM(B17:B26)</f>
        <v>4</v>
      </c>
      <c r="C27" s="17">
        <f>SUM(C17:C26)</f>
        <v>0</v>
      </c>
      <c r="D27" s="17">
        <f>SUM(D17:D26)</f>
        <v>3</v>
      </c>
      <c r="E27" s="17">
        <f>SUM(E17:E26)</f>
        <v>25</v>
      </c>
      <c r="F27" s="17">
        <f>SUM(F17:F26)</f>
        <v>80</v>
      </c>
      <c r="G27" s="21"/>
      <c r="H27" s="4"/>
    </row>
    <row r="28" spans="1:15" ht="72.75" customHeight="1">
      <c r="A28" s="18" t="s">
        <v>57</v>
      </c>
      <c r="B28" s="19">
        <f>+((B27*100))/(B27+C27+D27+E27)</f>
        <v>12.5</v>
      </c>
      <c r="C28" s="19">
        <f>+((C27*100))/(C27+D27+E27+F27)</f>
        <v>0</v>
      </c>
      <c r="D28" s="19">
        <f>+((D27*100))/(C27+D27+E27+F27)</f>
        <v>2.7777777777777777</v>
      </c>
      <c r="E28" s="34">
        <f>+((E27*100))/(C27+D27+E27+F27)</f>
        <v>23.14814814814815</v>
      </c>
      <c r="F28" s="19">
        <f>+((F27*100))/(C27+D27+E27+F27)</f>
        <v>74.07407407407408</v>
      </c>
      <c r="G28" s="21"/>
      <c r="H28" s="4"/>
      <c r="I28" s="158" t="s">
        <v>123</v>
      </c>
      <c r="J28" s="127" t="s">
        <v>114</v>
      </c>
      <c r="K28" s="13" t="s">
        <v>0</v>
      </c>
      <c r="L28" s="13" t="s">
        <v>1</v>
      </c>
      <c r="M28" s="13" t="s">
        <v>2</v>
      </c>
      <c r="N28" s="13" t="s">
        <v>21</v>
      </c>
      <c r="O28" s="141" t="s">
        <v>116</v>
      </c>
    </row>
    <row r="29" spans="1:15" ht="15.75">
      <c r="A29" s="20" t="s">
        <v>58</v>
      </c>
      <c r="B29" s="19">
        <f>+((C28*1)+(D28*2)+(E28*3)+(F28*4))/(C28+D28+E28+F28)</f>
        <v>3.7129629629629632</v>
      </c>
      <c r="D29" s="21"/>
      <c r="E29" s="21"/>
      <c r="F29" s="21"/>
      <c r="G29" s="21"/>
      <c r="H29" s="4"/>
      <c r="I29" s="133"/>
      <c r="J29" s="127"/>
      <c r="K29" s="76">
        <v>1</v>
      </c>
      <c r="L29" s="76">
        <v>2</v>
      </c>
      <c r="M29" s="76">
        <v>3</v>
      </c>
      <c r="N29" s="76">
        <v>4</v>
      </c>
      <c r="O29" s="142"/>
    </row>
    <row r="30" spans="8:15" ht="45.75" customHeight="1">
      <c r="H30" s="1"/>
      <c r="I30" s="14" t="s">
        <v>38</v>
      </c>
      <c r="J30" s="39"/>
      <c r="K30" s="39"/>
      <c r="L30" s="39"/>
      <c r="M30" s="39">
        <v>1</v>
      </c>
      <c r="N30" s="39">
        <v>15</v>
      </c>
      <c r="O30" s="74">
        <f>($C$4*K30+$D$4*L30+$E$4*M30+$F$4*N30)/($F$4*(SUM(K30:N30)))</f>
        <v>0.984375</v>
      </c>
    </row>
    <row r="31" spans="1:15" ht="69" customHeight="1">
      <c r="A31" s="129" t="s">
        <v>94</v>
      </c>
      <c r="B31" s="127" t="s">
        <v>114</v>
      </c>
      <c r="C31" s="13" t="s">
        <v>0</v>
      </c>
      <c r="D31" s="13" t="s">
        <v>1</v>
      </c>
      <c r="E31" s="13" t="s">
        <v>2</v>
      </c>
      <c r="F31" s="13" t="s">
        <v>21</v>
      </c>
      <c r="G31" s="141" t="s">
        <v>116</v>
      </c>
      <c r="I31" s="14" t="s">
        <v>39</v>
      </c>
      <c r="J31" s="39"/>
      <c r="K31" s="39"/>
      <c r="L31" s="39"/>
      <c r="M31" s="39"/>
      <c r="N31" s="39">
        <v>16</v>
      </c>
      <c r="O31" s="74">
        <f>($C$4*K31+$D$4*L31+$E$4*M31+$F$4*N31)/($F$4*(SUM(K31:N31)))</f>
        <v>1</v>
      </c>
    </row>
    <row r="32" spans="1:15" ht="28.5" customHeight="1">
      <c r="A32" s="129"/>
      <c r="B32" s="127"/>
      <c r="C32" s="75">
        <v>1</v>
      </c>
      <c r="D32" s="75">
        <v>2</v>
      </c>
      <c r="E32" s="75">
        <v>3</v>
      </c>
      <c r="F32" s="75">
        <v>4</v>
      </c>
      <c r="G32" s="142"/>
      <c r="I32" s="14" t="s">
        <v>40</v>
      </c>
      <c r="J32" s="39"/>
      <c r="K32" s="39"/>
      <c r="L32" s="39"/>
      <c r="M32" s="39">
        <v>2</v>
      </c>
      <c r="N32" s="39">
        <v>14</v>
      </c>
      <c r="O32" s="74">
        <f>($C$4*K32+$D$4*L32+$E$4*M32+$F$4*N32)/($F$4*(SUM(K32:N32)))</f>
        <v>0.96875</v>
      </c>
    </row>
    <row r="33" spans="1:15" ht="33" customHeight="1">
      <c r="A33" s="14" t="s">
        <v>42</v>
      </c>
      <c r="B33" s="39"/>
      <c r="C33" s="39"/>
      <c r="D33" s="39"/>
      <c r="E33" s="39">
        <v>2</v>
      </c>
      <c r="F33" s="39">
        <v>14</v>
      </c>
      <c r="G33" s="78">
        <f aca="true" t="shared" si="1" ref="G33:G38">($C$32*C33+$D$32*D33+$E$32*E33+$F$32*F33)/($F$32*(SUM(C33:F33)))</f>
        <v>0.96875</v>
      </c>
      <c r="H33" s="4"/>
      <c r="I33" s="14" t="s">
        <v>41</v>
      </c>
      <c r="J33" s="39"/>
      <c r="K33" s="39"/>
      <c r="L33" s="39"/>
      <c r="M33" s="39">
        <v>2</v>
      </c>
      <c r="N33" s="39">
        <v>14</v>
      </c>
      <c r="O33" s="74">
        <f>($C$4*K33+$D$4*L33+$E$4*M33+$F$4*N33)/($F$4*(SUM(K33:N33)))</f>
        <v>0.96875</v>
      </c>
    </row>
    <row r="34" spans="1:15" ht="33" customHeight="1" hidden="1">
      <c r="A34" s="14"/>
      <c r="B34" s="39"/>
      <c r="C34" s="39"/>
      <c r="D34" s="39"/>
      <c r="E34" s="39"/>
      <c r="F34" s="39"/>
      <c r="G34" s="78" t="e">
        <f t="shared" si="1"/>
        <v>#DIV/0!</v>
      </c>
      <c r="H34" s="4"/>
      <c r="I34" s="16" t="s">
        <v>56</v>
      </c>
      <c r="J34" s="17">
        <f>SUM(J30:J33)</f>
        <v>0</v>
      </c>
      <c r="K34" s="17">
        <f>SUM(K30:K33)</f>
        <v>0</v>
      </c>
      <c r="L34" s="17">
        <f>SUM(L30:L33)</f>
        <v>0</v>
      </c>
      <c r="M34" s="17">
        <f>SUM(M30:M33)</f>
        <v>5</v>
      </c>
      <c r="N34" s="17">
        <f>SUM(N30:N33)</f>
        <v>59</v>
      </c>
      <c r="O34" s="74">
        <f>($C$4*K34+$D$4*L34+$E$4*M34+$F$4*N34)/($F$4*(SUM(K34:N34)))</f>
        <v>0.98046875</v>
      </c>
    </row>
    <row r="35" spans="1:14" ht="33" customHeight="1">
      <c r="A35" s="14" t="s">
        <v>43</v>
      </c>
      <c r="B35" s="39"/>
      <c r="C35" s="39"/>
      <c r="D35" s="39"/>
      <c r="E35" s="39">
        <v>3</v>
      </c>
      <c r="F35" s="39">
        <v>13</v>
      </c>
      <c r="G35" s="78">
        <f t="shared" si="1"/>
        <v>0.953125</v>
      </c>
      <c r="H35" s="4"/>
      <c r="I35" s="18" t="s">
        <v>57</v>
      </c>
      <c r="J35" s="34">
        <f>+((J34*100))/(J34+K34+L34+M34)</f>
        <v>0</v>
      </c>
      <c r="K35" s="34">
        <f>+((K34*100))/(K34+L34+M34+N34)</f>
        <v>0</v>
      </c>
      <c r="L35" s="34">
        <f>+((L34*100))/(K34+L34+M34+N34)</f>
        <v>0</v>
      </c>
      <c r="M35" s="34">
        <f>+((M34*100))/(K34+L34+M34+N34)</f>
        <v>7.8125</v>
      </c>
      <c r="N35" s="34">
        <f>+((N34*100))/(K34+L34+M34+N34)</f>
        <v>92.1875</v>
      </c>
    </row>
    <row r="36" spans="1:14" ht="33" customHeight="1">
      <c r="A36" s="14" t="s">
        <v>44</v>
      </c>
      <c r="B36" s="39"/>
      <c r="C36" s="39"/>
      <c r="D36" s="39"/>
      <c r="E36" s="39">
        <v>9</v>
      </c>
      <c r="F36" s="39">
        <v>7</v>
      </c>
      <c r="G36" s="78">
        <f t="shared" si="1"/>
        <v>0.859375</v>
      </c>
      <c r="H36" s="4"/>
      <c r="I36" s="20" t="s">
        <v>58</v>
      </c>
      <c r="J36" s="19">
        <f>+((K35*1)+(L35*2)+(M35*3)+(N35*4))/(K35+L35+M35+N35)</f>
        <v>3.921875</v>
      </c>
      <c r="L36" s="21"/>
      <c r="M36" s="21"/>
      <c r="N36" s="21"/>
    </row>
    <row r="37" spans="1:14" ht="33" customHeight="1">
      <c r="A37" s="14" t="s">
        <v>45</v>
      </c>
      <c r="B37" s="39"/>
      <c r="C37" s="39"/>
      <c r="D37" s="39">
        <v>1</v>
      </c>
      <c r="E37" s="39">
        <v>9</v>
      </c>
      <c r="F37" s="39">
        <v>6</v>
      </c>
      <c r="G37" s="78">
        <f t="shared" si="1"/>
        <v>0.828125</v>
      </c>
      <c r="H37" s="4"/>
      <c r="I37" s="18"/>
      <c r="J37" s="18"/>
      <c r="K37" s="164"/>
      <c r="L37" s="164"/>
      <c r="M37" s="164"/>
      <c r="N37" s="164"/>
    </row>
    <row r="38" spans="1:8" ht="30">
      <c r="A38" s="14" t="s">
        <v>46</v>
      </c>
      <c r="B38" s="83"/>
      <c r="C38" s="83"/>
      <c r="D38" s="83"/>
      <c r="E38" s="83">
        <v>4</v>
      </c>
      <c r="F38" s="83">
        <v>12</v>
      </c>
      <c r="G38" s="78">
        <f t="shared" si="1"/>
        <v>0.9375</v>
      </c>
      <c r="H38" s="4"/>
    </row>
    <row r="39" spans="1:14" ht="15.75" hidden="1">
      <c r="A39" s="16" t="s">
        <v>56</v>
      </c>
      <c r="B39" s="17">
        <f>SUM(B33:B38)</f>
        <v>0</v>
      </c>
      <c r="C39" s="17">
        <f>SUM(C33:C38)</f>
        <v>0</v>
      </c>
      <c r="D39" s="17">
        <f>SUM(D33:D38)</f>
        <v>1</v>
      </c>
      <c r="E39" s="17">
        <f>SUM(E33:E38)</f>
        <v>27</v>
      </c>
      <c r="F39" s="17">
        <f>SUM(F33:F38)</f>
        <v>52</v>
      </c>
      <c r="G39" s="21"/>
      <c r="H39" s="4"/>
      <c r="I39" s="18"/>
      <c r="J39" s="18"/>
      <c r="K39" s="21"/>
      <c r="L39" s="21"/>
      <c r="M39" s="21"/>
      <c r="N39" s="21"/>
    </row>
    <row r="40" spans="1:14" ht="15.75">
      <c r="A40" s="18" t="s">
        <v>57</v>
      </c>
      <c r="B40" s="19">
        <f>+((B39*100))/(B39+C39+D39+E39)</f>
        <v>0</v>
      </c>
      <c r="C40" s="19">
        <f>+((C39*100))/(C39+D39+E39+F39)</f>
        <v>0</v>
      </c>
      <c r="D40" s="19">
        <f>+((D39*100))/(C39+D39+E39+F39)</f>
        <v>1.25</v>
      </c>
      <c r="E40" s="19">
        <f>+((E39*100))/(C39+D39+E39+F39)</f>
        <v>33.75</v>
      </c>
      <c r="F40" s="19">
        <f>+((F39*100))/(C39+D39+E39+F39)</f>
        <v>65</v>
      </c>
      <c r="G40" s="21"/>
      <c r="H40" s="4"/>
      <c r="I40" s="20"/>
      <c r="J40" s="20"/>
      <c r="K40" s="21"/>
      <c r="L40" s="21"/>
      <c r="M40" s="21"/>
      <c r="N40" s="21"/>
    </row>
    <row r="41" spans="1:14" ht="15.75">
      <c r="A41" s="20" t="s">
        <v>58</v>
      </c>
      <c r="B41" s="19">
        <f>+((C40*1)+(D40*2)+(E40*3)+(F40*4))/(C40+D40+E40+F40)</f>
        <v>3.6375</v>
      </c>
      <c r="D41" s="21"/>
      <c r="E41" s="21"/>
      <c r="F41" s="21"/>
      <c r="G41" s="21"/>
      <c r="H41" s="4"/>
      <c r="I41" s="1"/>
      <c r="J41" s="1"/>
      <c r="K41" s="1"/>
      <c r="L41" s="1"/>
      <c r="M41" s="1"/>
      <c r="N41" s="1"/>
    </row>
    <row r="42" spans="1:14" ht="38.25" customHeight="1">
      <c r="A42" s="159"/>
      <c r="B42" s="159"/>
      <c r="C42" s="159"/>
      <c r="D42" s="159"/>
      <c r="E42" s="159"/>
      <c r="F42" s="159"/>
      <c r="G42" s="159"/>
      <c r="H42" s="159"/>
      <c r="I42" s="159"/>
      <c r="J42" s="159"/>
      <c r="K42" s="159"/>
      <c r="L42" s="159"/>
      <c r="M42" s="159"/>
      <c r="N42" s="159"/>
    </row>
    <row r="43" spans="1:15" ht="68.25" customHeight="1">
      <c r="A43" s="158" t="s">
        <v>124</v>
      </c>
      <c r="B43" s="127" t="s">
        <v>114</v>
      </c>
      <c r="C43" s="13" t="s">
        <v>0</v>
      </c>
      <c r="D43" s="13" t="s">
        <v>1</v>
      </c>
      <c r="E43" s="13" t="s">
        <v>2</v>
      </c>
      <c r="F43" s="13" t="s">
        <v>21</v>
      </c>
      <c r="G43" s="141" t="s">
        <v>116</v>
      </c>
      <c r="H43" s="1"/>
      <c r="I43" s="158" t="s">
        <v>125</v>
      </c>
      <c r="J43" s="127" t="s">
        <v>114</v>
      </c>
      <c r="K43" s="13" t="s">
        <v>0</v>
      </c>
      <c r="L43" s="13" t="s">
        <v>1</v>
      </c>
      <c r="M43" s="13" t="s">
        <v>2</v>
      </c>
      <c r="N43" s="13" t="s">
        <v>21</v>
      </c>
      <c r="O43" s="141" t="s">
        <v>116</v>
      </c>
    </row>
    <row r="44" spans="1:15" ht="15" customHeight="1">
      <c r="A44" s="133"/>
      <c r="B44" s="127"/>
      <c r="C44" s="75">
        <v>1</v>
      </c>
      <c r="D44" s="75">
        <v>2</v>
      </c>
      <c r="E44" s="75">
        <v>3</v>
      </c>
      <c r="F44" s="75">
        <v>4</v>
      </c>
      <c r="G44" s="142"/>
      <c r="H44" s="1"/>
      <c r="I44" s="133"/>
      <c r="J44" s="127"/>
      <c r="K44" s="75">
        <v>1</v>
      </c>
      <c r="L44" s="75">
        <v>2</v>
      </c>
      <c r="M44" s="75">
        <v>3</v>
      </c>
      <c r="N44" s="75">
        <v>4</v>
      </c>
      <c r="O44" s="142"/>
    </row>
    <row r="45" spans="1:15" ht="33" customHeight="1">
      <c r="A45" s="14" t="s">
        <v>38</v>
      </c>
      <c r="B45" s="39"/>
      <c r="C45" s="39"/>
      <c r="D45" s="39"/>
      <c r="E45" s="39">
        <v>2</v>
      </c>
      <c r="F45" s="39">
        <v>14</v>
      </c>
      <c r="G45" s="77">
        <f>($C$4*C45+$D$4*D45+$E$4*E45+$F$4*F45)/($F$4*(SUM(C45:F45)))</f>
        <v>0.96875</v>
      </c>
      <c r="H45" s="4"/>
      <c r="I45" s="14" t="s">
        <v>38</v>
      </c>
      <c r="J45" s="39"/>
      <c r="K45" s="39"/>
      <c r="L45" s="39"/>
      <c r="M45" s="39">
        <v>2</v>
      </c>
      <c r="N45" s="39">
        <v>14</v>
      </c>
      <c r="O45" s="74">
        <f>($C$4*K45+$D$4*L45+$E$4*M45+$F$4*N45)/($F$4*(SUM(K45:N45)))</f>
        <v>0.96875</v>
      </c>
    </row>
    <row r="46" spans="1:15" ht="33" customHeight="1">
      <c r="A46" s="14" t="s">
        <v>39</v>
      </c>
      <c r="B46" s="39"/>
      <c r="C46" s="39"/>
      <c r="D46" s="39"/>
      <c r="E46" s="39">
        <v>1</v>
      </c>
      <c r="F46" s="39">
        <v>15</v>
      </c>
      <c r="G46" s="77">
        <f>($C$4*C46+$D$4*D46+$E$4*E46+$F$4*F46)/($F$4*(SUM(C46:F46)))</f>
        <v>0.984375</v>
      </c>
      <c r="H46" s="4"/>
      <c r="I46" s="14" t="s">
        <v>39</v>
      </c>
      <c r="J46" s="39"/>
      <c r="K46" s="39"/>
      <c r="L46" s="39"/>
      <c r="M46" s="39">
        <v>3</v>
      </c>
      <c r="N46" s="39">
        <v>13</v>
      </c>
      <c r="O46" s="74">
        <f>($C$4*K46+$D$4*L46+$E$4*M46+$F$4*N46)/($F$4*(SUM(K46:N46)))</f>
        <v>0.953125</v>
      </c>
    </row>
    <row r="47" spans="1:15" ht="33" customHeight="1">
      <c r="A47" s="14" t="s">
        <v>93</v>
      </c>
      <c r="B47" s="39"/>
      <c r="C47" s="39">
        <v>1</v>
      </c>
      <c r="D47" s="39"/>
      <c r="E47" s="39">
        <v>2</v>
      </c>
      <c r="F47" s="39">
        <v>13</v>
      </c>
      <c r="G47" s="77">
        <f>($C$4*C47+$D$4*D47+$E$4*E47+$F$4*F47)/($F$4*(SUM(C47:F47)))</f>
        <v>0.921875</v>
      </c>
      <c r="H47" s="4"/>
      <c r="I47" s="14" t="s">
        <v>93</v>
      </c>
      <c r="J47" s="39"/>
      <c r="K47" s="39"/>
      <c r="L47" s="39"/>
      <c r="M47" s="39">
        <v>4</v>
      </c>
      <c r="N47" s="39">
        <v>12</v>
      </c>
      <c r="O47" s="74">
        <f>($C$4*K47+$D$4*L47+$E$4*M47+$F$4*N47)/($F$4*(SUM(K47:N47)))</f>
        <v>0.9375</v>
      </c>
    </row>
    <row r="48" spans="1:15" ht="33" customHeight="1">
      <c r="A48" s="14" t="s">
        <v>41</v>
      </c>
      <c r="B48" s="39"/>
      <c r="C48" s="39">
        <v>1</v>
      </c>
      <c r="D48" s="39"/>
      <c r="E48" s="39">
        <v>2</v>
      </c>
      <c r="F48" s="39">
        <v>13</v>
      </c>
      <c r="G48" s="78">
        <f>($C$4*C48+$D$4*D48+$E$4*E48+$F$4*F48)/($F$4*(SUM(C48:F48)))</f>
        <v>0.921875</v>
      </c>
      <c r="H48" s="4"/>
      <c r="I48" s="14" t="s">
        <v>41</v>
      </c>
      <c r="J48" s="39"/>
      <c r="K48" s="39"/>
      <c r="L48" s="39">
        <v>2</v>
      </c>
      <c r="M48" s="39">
        <v>2</v>
      </c>
      <c r="N48" s="39">
        <v>12</v>
      </c>
      <c r="O48" s="74">
        <f>($C$4*K48+$D$4*L48+$E$4*M48+$F$4*N48)/($F$4*(SUM(K48:N48)))</f>
        <v>0.90625</v>
      </c>
    </row>
    <row r="49" spans="1:14" ht="33" customHeight="1" hidden="1">
      <c r="A49" s="16" t="s">
        <v>56</v>
      </c>
      <c r="B49" s="17">
        <f>SUM(B45:B48)</f>
        <v>0</v>
      </c>
      <c r="C49" s="17">
        <f>SUM(C45:C48)</f>
        <v>2</v>
      </c>
      <c r="D49" s="17">
        <f>SUM(D45:D48)</f>
        <v>0</v>
      </c>
      <c r="E49" s="17">
        <f>SUM(E45:E48)</f>
        <v>7</v>
      </c>
      <c r="F49" s="17">
        <f>SUM(F45:F48)</f>
        <v>55</v>
      </c>
      <c r="G49" s="21"/>
      <c r="H49" s="4"/>
      <c r="I49" s="16" t="s">
        <v>56</v>
      </c>
      <c r="J49" s="17">
        <f>SUM(J45:J48)</f>
        <v>0</v>
      </c>
      <c r="K49" s="17">
        <f>SUM(K45:K48)</f>
        <v>0</v>
      </c>
      <c r="L49" s="17">
        <f>SUM(L45:L48)</f>
        <v>2</v>
      </c>
      <c r="M49" s="17">
        <f>SUM(M45:M48)</f>
        <v>11</v>
      </c>
      <c r="N49" s="17">
        <f>SUM(N45:N48)</f>
        <v>51</v>
      </c>
    </row>
    <row r="50" spans="1:14" ht="33" customHeight="1">
      <c r="A50" s="18" t="s">
        <v>57</v>
      </c>
      <c r="B50" s="19">
        <f>+((B49*100))/(B49+C49+D49+E49)</f>
        <v>0</v>
      </c>
      <c r="C50" s="19">
        <f>+((C49*100))/(C49+D49+E49+F49)</f>
        <v>3.125</v>
      </c>
      <c r="D50" s="19">
        <f>+((D49*100))/(C49+D49+E49+F49)</f>
        <v>0</v>
      </c>
      <c r="E50" s="19">
        <f>+((E49*100))/(C49+D49+E49+F49)</f>
        <v>10.9375</v>
      </c>
      <c r="F50" s="19">
        <f>+((F49*100))/(C49+D49+E49+F49)</f>
        <v>85.9375</v>
      </c>
      <c r="G50" s="21"/>
      <c r="H50" s="4"/>
      <c r="I50" s="18" t="s">
        <v>57</v>
      </c>
      <c r="J50" s="19">
        <f>+((J49*100))/(J49+K49+L49+M49)</f>
        <v>0</v>
      </c>
      <c r="K50" s="19">
        <f>+((K49*100))/(K49+L49+M49+N49)</f>
        <v>0</v>
      </c>
      <c r="L50" s="19">
        <f>+((L49*100))/(K49+L49+M49+N49)</f>
        <v>3.125</v>
      </c>
      <c r="M50" s="19">
        <f>+((M49*100))/(K49+L49+M49+N49)</f>
        <v>17.1875</v>
      </c>
      <c r="N50" s="19">
        <f>+((N49*100))/(K49+L49+M49+N49)</f>
        <v>79.6875</v>
      </c>
    </row>
    <row r="51" spans="1:14" ht="33" customHeight="1">
      <c r="A51" s="20" t="s">
        <v>58</v>
      </c>
      <c r="B51" s="19">
        <f>+((C50*1)+(D50*2)+(E50*3)+(F50*4))/(C50+D50+E50+F50)</f>
        <v>3.796875</v>
      </c>
      <c r="D51" s="21"/>
      <c r="E51" s="21"/>
      <c r="F51" s="21"/>
      <c r="G51" s="21"/>
      <c r="H51" s="4"/>
      <c r="I51" s="20" t="s">
        <v>58</v>
      </c>
      <c r="J51" s="19">
        <f>+((K50*1)+(L50*2)+(M50*3)+(N50*4))/(K50+L50+M50+N50)</f>
        <v>3.765625</v>
      </c>
      <c r="L51" s="21"/>
      <c r="M51" s="21"/>
      <c r="N51" s="21"/>
    </row>
    <row r="52" spans="1:14" ht="33" customHeight="1">
      <c r="A52" s="51"/>
      <c r="B52" s="51"/>
      <c r="C52" s="4"/>
      <c r="D52" s="4"/>
      <c r="E52" s="4"/>
      <c r="F52" s="4"/>
      <c r="G52" s="4"/>
      <c r="H52" s="4"/>
      <c r="I52" s="51"/>
      <c r="J52" s="51"/>
      <c r="K52" s="4"/>
      <c r="L52" s="4"/>
      <c r="M52" s="4"/>
      <c r="N52" s="4"/>
    </row>
    <row r="53" spans="1:16" ht="68.25" customHeight="1">
      <c r="A53" s="158" t="s">
        <v>126</v>
      </c>
      <c r="B53" s="127" t="s">
        <v>114</v>
      </c>
      <c r="C53" s="13" t="s">
        <v>0</v>
      </c>
      <c r="D53" s="13" t="s">
        <v>1</v>
      </c>
      <c r="E53" s="13" t="s">
        <v>2</v>
      </c>
      <c r="F53" s="13" t="s">
        <v>21</v>
      </c>
      <c r="G53" s="141" t="s">
        <v>116</v>
      </c>
      <c r="I53" s="96"/>
      <c r="J53" s="94"/>
      <c r="K53" s="92"/>
      <c r="L53" s="92"/>
      <c r="M53" s="92"/>
      <c r="N53" s="92"/>
      <c r="O53" s="95"/>
      <c r="P53" s="97"/>
    </row>
    <row r="54" spans="1:16" ht="15" customHeight="1">
      <c r="A54" s="133"/>
      <c r="B54" s="127"/>
      <c r="C54" s="75">
        <v>1</v>
      </c>
      <c r="D54" s="75">
        <v>2</v>
      </c>
      <c r="E54" s="75">
        <v>3</v>
      </c>
      <c r="F54" s="75">
        <v>4</v>
      </c>
      <c r="G54" s="142"/>
      <c r="I54" s="96"/>
      <c r="J54" s="94"/>
      <c r="K54" s="93"/>
      <c r="L54" s="93"/>
      <c r="M54" s="93"/>
      <c r="N54" s="93"/>
      <c r="O54" s="95"/>
      <c r="P54" s="97"/>
    </row>
    <row r="55" spans="1:16" ht="33" customHeight="1">
      <c r="A55" s="14" t="s">
        <v>38</v>
      </c>
      <c r="B55" s="39"/>
      <c r="C55" s="39"/>
      <c r="D55" s="39"/>
      <c r="E55" s="39"/>
      <c r="F55" s="39">
        <v>16</v>
      </c>
      <c r="G55" s="74">
        <f>($C$4*C55+$D$4*D55+$E$4*E55+$F$4*F55)/($F$4*(SUM(C55:F55)))</f>
        <v>1</v>
      </c>
      <c r="H55" s="4"/>
      <c r="I55" s="98"/>
      <c r="J55" s="99"/>
      <c r="K55" s="99"/>
      <c r="L55" s="99"/>
      <c r="M55" s="99"/>
      <c r="N55" s="99"/>
      <c r="O55" s="100"/>
      <c r="P55" s="97"/>
    </row>
    <row r="56" spans="1:16" ht="33" customHeight="1">
      <c r="A56" s="14" t="s">
        <v>39</v>
      </c>
      <c r="B56" s="39"/>
      <c r="C56" s="39"/>
      <c r="D56" s="39"/>
      <c r="E56" s="39"/>
      <c r="F56" s="39">
        <v>16</v>
      </c>
      <c r="G56" s="74">
        <f>($C$4*C56+$D$4*D56+$E$4*E56+$F$4*F56)/($F$4*(SUM(C56:F56)))</f>
        <v>1</v>
      </c>
      <c r="H56" s="4"/>
      <c r="I56" s="98"/>
      <c r="J56" s="99"/>
      <c r="K56" s="99"/>
      <c r="L56" s="99"/>
      <c r="M56" s="99"/>
      <c r="N56" s="99"/>
      <c r="O56" s="100"/>
      <c r="P56" s="97"/>
    </row>
    <row r="57" spans="1:16" ht="33" customHeight="1">
      <c r="A57" s="14" t="s">
        <v>93</v>
      </c>
      <c r="B57" s="39"/>
      <c r="C57" s="39"/>
      <c r="D57" s="39"/>
      <c r="E57" s="39"/>
      <c r="F57" s="39">
        <v>16</v>
      </c>
      <c r="G57" s="74">
        <f>($C$4*C57+$D$4*D57+$E$4*E57+$F$4*F57)/($F$4*(SUM(C57:F57)))</f>
        <v>1</v>
      </c>
      <c r="H57" s="4"/>
      <c r="I57" s="98"/>
      <c r="J57" s="99"/>
      <c r="K57" s="99"/>
      <c r="L57" s="99"/>
      <c r="M57" s="99"/>
      <c r="N57" s="99"/>
      <c r="O57" s="100"/>
      <c r="P57" s="97"/>
    </row>
    <row r="58" spans="1:16" ht="33" customHeight="1">
      <c r="A58" s="14" t="s">
        <v>41</v>
      </c>
      <c r="B58" s="39"/>
      <c r="C58" s="39"/>
      <c r="D58" s="39"/>
      <c r="E58" s="39">
        <v>1</v>
      </c>
      <c r="F58" s="39">
        <v>15</v>
      </c>
      <c r="G58" s="74">
        <f>($C$4*C58+$D$4*D58+$E$4*E58+$F$4*F58)/($F$4*(SUM(C58:F58)))</f>
        <v>0.984375</v>
      </c>
      <c r="H58" s="4"/>
      <c r="I58" s="98"/>
      <c r="J58" s="99"/>
      <c r="K58" s="99"/>
      <c r="L58" s="99"/>
      <c r="M58" s="99"/>
      <c r="N58" s="99"/>
      <c r="O58" s="100"/>
      <c r="P58" s="97"/>
    </row>
    <row r="59" spans="1:16" ht="33" customHeight="1" hidden="1">
      <c r="A59" s="16" t="s">
        <v>56</v>
      </c>
      <c r="B59" s="17">
        <f>SUM(B55:B58)</f>
        <v>0</v>
      </c>
      <c r="C59" s="17">
        <f>SUM(C55:C58)</f>
        <v>0</v>
      </c>
      <c r="D59" s="17">
        <f>SUM(D55:D58)</f>
        <v>0</v>
      </c>
      <c r="E59" s="17">
        <f>SUM(E55:E58)</f>
        <v>1</v>
      </c>
      <c r="F59" s="17">
        <f>SUM(F55:F58)</f>
        <v>63</v>
      </c>
      <c r="G59" s="21"/>
      <c r="H59" s="4"/>
      <c r="I59" s="101"/>
      <c r="J59" s="102"/>
      <c r="K59" s="102"/>
      <c r="L59" s="102"/>
      <c r="M59" s="102"/>
      <c r="N59" s="102"/>
      <c r="O59" s="97"/>
      <c r="P59" s="97"/>
    </row>
    <row r="60" spans="1:16" ht="33" customHeight="1">
      <c r="A60" s="18" t="s">
        <v>57</v>
      </c>
      <c r="B60" s="19">
        <f>+((B59*100))/(B59+C59+D59+E59)</f>
        <v>0</v>
      </c>
      <c r="C60" s="19">
        <f>+((C59*100))/(C59+D59+E59+F59)</f>
        <v>0</v>
      </c>
      <c r="D60" s="19">
        <f>+((D59*100))/(C59+D59+E59+F59)</f>
        <v>0</v>
      </c>
      <c r="E60" s="19">
        <f>+((E59*100))/(C59+D59+E59+F59)</f>
        <v>1.5625</v>
      </c>
      <c r="F60" s="19">
        <f>+((F59*100))/(C59+D59+E59+F59)</f>
        <v>98.4375</v>
      </c>
      <c r="G60" s="21"/>
      <c r="H60" s="4"/>
      <c r="I60" s="103"/>
      <c r="J60" s="102"/>
      <c r="K60" s="102"/>
      <c r="L60" s="102"/>
      <c r="M60" s="102"/>
      <c r="N60" s="102"/>
      <c r="O60" s="97"/>
      <c r="P60" s="97"/>
    </row>
    <row r="61" spans="1:16" ht="33" customHeight="1">
      <c r="A61" s="20" t="s">
        <v>58</v>
      </c>
      <c r="B61" s="19">
        <f>+((C60*1)+(D60*2)+(E60*3)+(F60*4))/(C60+D60+E60+F60)</f>
        <v>3.984375</v>
      </c>
      <c r="D61" s="21"/>
      <c r="E61" s="21"/>
      <c r="F61" s="21"/>
      <c r="G61" s="21"/>
      <c r="H61" s="4"/>
      <c r="I61" s="104"/>
      <c r="J61" s="102"/>
      <c r="K61" s="97"/>
      <c r="L61" s="102"/>
      <c r="M61" s="102"/>
      <c r="N61" s="102"/>
      <c r="O61" s="97"/>
      <c r="P61" s="97"/>
    </row>
    <row r="62" spans="1:14" ht="33" customHeight="1">
      <c r="A62" s="51"/>
      <c r="B62" s="51"/>
      <c r="C62" s="4"/>
      <c r="D62" s="4"/>
      <c r="E62" s="4"/>
      <c r="F62" s="4"/>
      <c r="G62" s="4"/>
      <c r="H62" s="4"/>
      <c r="I62" s="51"/>
      <c r="J62" s="51"/>
      <c r="K62" s="4"/>
      <c r="L62" s="4"/>
      <c r="M62" s="4"/>
      <c r="N62" s="4"/>
    </row>
    <row r="64" spans="1:14" ht="38.25" customHeight="1">
      <c r="A64" s="163" t="s">
        <v>20</v>
      </c>
      <c r="B64" s="163"/>
      <c r="C64" s="163"/>
      <c r="D64" s="163"/>
      <c r="E64" s="163"/>
      <c r="F64" s="163"/>
      <c r="G64" s="163"/>
      <c r="H64" s="163"/>
      <c r="I64" s="163"/>
      <c r="J64" s="163"/>
      <c r="K64" s="163"/>
      <c r="L64" s="163"/>
      <c r="M64" s="163"/>
      <c r="N64" s="163"/>
    </row>
    <row r="65" spans="1:15" ht="38.25" customHeight="1">
      <c r="A65" s="160" t="s">
        <v>128</v>
      </c>
      <c r="B65" s="160"/>
      <c r="C65" s="160"/>
      <c r="D65" s="160"/>
      <c r="E65" s="160"/>
      <c r="F65" s="160"/>
      <c r="G65" s="160"/>
      <c r="H65" s="160"/>
      <c r="I65" s="160"/>
      <c r="J65" s="160"/>
      <c r="K65" s="160"/>
      <c r="L65" s="160"/>
      <c r="M65" s="160"/>
      <c r="N65" s="160"/>
      <c r="O65" s="160"/>
    </row>
    <row r="66" spans="1:15" ht="38.25" customHeight="1">
      <c r="A66" s="160"/>
      <c r="B66" s="160"/>
      <c r="C66" s="160"/>
      <c r="D66" s="160"/>
      <c r="E66" s="160"/>
      <c r="F66" s="160"/>
      <c r="G66" s="160"/>
      <c r="H66" s="160"/>
      <c r="I66" s="160"/>
      <c r="J66" s="160"/>
      <c r="K66" s="160"/>
      <c r="L66" s="160"/>
      <c r="M66" s="160"/>
      <c r="N66" s="160"/>
      <c r="O66" s="160"/>
    </row>
    <row r="67" spans="1:15" ht="38.25" customHeight="1">
      <c r="A67" s="160"/>
      <c r="B67" s="160"/>
      <c r="C67" s="160"/>
      <c r="D67" s="160"/>
      <c r="E67" s="160"/>
      <c r="F67" s="160"/>
      <c r="G67" s="160"/>
      <c r="H67" s="160"/>
      <c r="I67" s="160"/>
      <c r="J67" s="160"/>
      <c r="K67" s="160"/>
      <c r="L67" s="160"/>
      <c r="M67" s="160"/>
      <c r="N67" s="160"/>
      <c r="O67" s="160"/>
    </row>
    <row r="68" spans="1:14" ht="57.75" customHeight="1">
      <c r="A68" s="159"/>
      <c r="B68" s="159"/>
      <c r="C68" s="159"/>
      <c r="D68" s="159"/>
      <c r="E68" s="159"/>
      <c r="F68" s="159"/>
      <c r="G68" s="159"/>
      <c r="H68" s="159"/>
      <c r="I68" s="159"/>
      <c r="J68" s="159"/>
      <c r="K68" s="159"/>
      <c r="L68" s="159"/>
      <c r="M68" s="159"/>
      <c r="N68" s="159"/>
    </row>
    <row r="69" spans="1:14" ht="38.25" customHeight="1">
      <c r="A69" s="159"/>
      <c r="B69" s="159"/>
      <c r="C69" s="159"/>
      <c r="D69" s="159"/>
      <c r="E69" s="159"/>
      <c r="F69" s="159"/>
      <c r="G69" s="159"/>
      <c r="H69" s="159"/>
      <c r="I69" s="159"/>
      <c r="J69" s="159"/>
      <c r="K69" s="159"/>
      <c r="L69" s="159"/>
      <c r="M69" s="159"/>
      <c r="N69" s="159"/>
    </row>
    <row r="70" spans="1:14" ht="38.25" customHeight="1">
      <c r="A70" s="159"/>
      <c r="B70" s="159"/>
      <c r="C70" s="159"/>
      <c r="D70" s="159"/>
      <c r="E70" s="159"/>
      <c r="F70" s="159"/>
      <c r="G70" s="159"/>
      <c r="H70" s="159"/>
      <c r="I70" s="159"/>
      <c r="J70" s="159"/>
      <c r="K70" s="159"/>
      <c r="L70" s="159"/>
      <c r="M70" s="159"/>
      <c r="N70" s="159"/>
    </row>
    <row r="71" spans="1:14" ht="31.5" customHeight="1">
      <c r="A71" s="159"/>
      <c r="B71" s="159"/>
      <c r="C71" s="159"/>
      <c r="D71" s="159"/>
      <c r="E71" s="159"/>
      <c r="F71" s="159"/>
      <c r="G71" s="159"/>
      <c r="H71" s="159"/>
      <c r="I71" s="159"/>
      <c r="J71" s="159"/>
      <c r="K71" s="159"/>
      <c r="L71" s="159"/>
      <c r="M71" s="159"/>
      <c r="N71" s="159"/>
    </row>
    <row r="72" spans="1:15" ht="12.75">
      <c r="A72" s="1"/>
      <c r="B72" s="1"/>
      <c r="C72" s="1"/>
      <c r="D72" s="1"/>
      <c r="E72" s="1"/>
      <c r="F72" s="1"/>
      <c r="G72" s="1"/>
      <c r="H72" s="1"/>
      <c r="I72" s="1"/>
      <c r="J72" s="1"/>
      <c r="K72" s="1"/>
      <c r="L72" s="1"/>
      <c r="M72" s="1"/>
      <c r="N72" s="1"/>
      <c r="O72" s="1"/>
    </row>
    <row r="73" spans="1:15" ht="12.75">
      <c r="A73" s="1"/>
      <c r="B73" s="1"/>
      <c r="C73" s="1"/>
      <c r="D73" s="1"/>
      <c r="E73" s="1"/>
      <c r="F73" s="1"/>
      <c r="G73" s="1"/>
      <c r="H73" s="1"/>
      <c r="I73" s="1"/>
      <c r="J73" s="1"/>
      <c r="K73" s="1"/>
      <c r="L73" s="1"/>
      <c r="M73" s="1"/>
      <c r="N73" s="1"/>
      <c r="O73" s="1"/>
    </row>
  </sheetData>
  <sheetProtection/>
  <mergeCells count="72">
    <mergeCell ref="I43:I44"/>
    <mergeCell ref="I28:I29"/>
    <mergeCell ref="M18:N18"/>
    <mergeCell ref="K19:L19"/>
    <mergeCell ref="M19:N19"/>
    <mergeCell ref="K18:L18"/>
    <mergeCell ref="K20:L20"/>
    <mergeCell ref="L25:M25"/>
    <mergeCell ref="A1:F1"/>
    <mergeCell ref="A21:A22"/>
    <mergeCell ref="C21:C22"/>
    <mergeCell ref="D21:D22"/>
    <mergeCell ref="A42:N42"/>
    <mergeCell ref="I3:I4"/>
    <mergeCell ref="I14:I16"/>
    <mergeCell ref="F17:F18"/>
    <mergeCell ref="K16:L16"/>
    <mergeCell ref="K37:L37"/>
    <mergeCell ref="A8:A9"/>
    <mergeCell ref="C8:C9"/>
    <mergeCell ref="D8:D9"/>
    <mergeCell ref="A15:A16"/>
    <mergeCell ref="E8:E9"/>
    <mergeCell ref="F8:F9"/>
    <mergeCell ref="B15:B16"/>
    <mergeCell ref="D17:D18"/>
    <mergeCell ref="E17:E18"/>
    <mergeCell ref="G21:G22"/>
    <mergeCell ref="A64:N64"/>
    <mergeCell ref="A31:A32"/>
    <mergeCell ref="I26:N26"/>
    <mergeCell ref="M37:N37"/>
    <mergeCell ref="A43:A44"/>
    <mergeCell ref="A53:A54"/>
    <mergeCell ref="M20:N20"/>
    <mergeCell ref="F21:F22"/>
    <mergeCell ref="A3:A4"/>
    <mergeCell ref="A71:N71"/>
    <mergeCell ref="A68:N68"/>
    <mergeCell ref="A69:N69"/>
    <mergeCell ref="A70:N70"/>
    <mergeCell ref="A65:O67"/>
    <mergeCell ref="O3:O4"/>
    <mergeCell ref="A17:A18"/>
    <mergeCell ref="C17:C18"/>
    <mergeCell ref="K14:L15"/>
    <mergeCell ref="M14:N15"/>
    <mergeCell ref="M16:N16"/>
    <mergeCell ref="O28:O29"/>
    <mergeCell ref="O43:O44"/>
    <mergeCell ref="K17:L17"/>
    <mergeCell ref="M17:N17"/>
    <mergeCell ref="J43:J44"/>
    <mergeCell ref="B31:B32"/>
    <mergeCell ref="B21:B22"/>
    <mergeCell ref="G3:G4"/>
    <mergeCell ref="G8:G9"/>
    <mergeCell ref="G15:G16"/>
    <mergeCell ref="J3:J4"/>
    <mergeCell ref="J14:J16"/>
    <mergeCell ref="J28:J29"/>
    <mergeCell ref="B3:B4"/>
    <mergeCell ref="H17:H18"/>
    <mergeCell ref="H21:H22"/>
    <mergeCell ref="G43:G44"/>
    <mergeCell ref="G53:G54"/>
    <mergeCell ref="B43:B44"/>
    <mergeCell ref="B53:B54"/>
    <mergeCell ref="B17:B18"/>
    <mergeCell ref="G31:G32"/>
    <mergeCell ref="G17:G18"/>
    <mergeCell ref="E21:E22"/>
  </mergeCells>
  <printOptions/>
  <pageMargins left="0.49" right="0.17" top="0.57" bottom="0" header="0" footer="0"/>
  <pageSetup horizontalDpi="600" verticalDpi="600" orientation="portrait" scale="47" r:id="rId1"/>
  <rowBreaks count="1" manualBreakCount="1">
    <brk id="42" max="14" man="1"/>
  </rowBreaks>
</worksheet>
</file>

<file path=xl/worksheets/sheet4.xml><?xml version="1.0" encoding="utf-8"?>
<worksheet xmlns="http://schemas.openxmlformats.org/spreadsheetml/2006/main" xmlns:r="http://schemas.openxmlformats.org/officeDocument/2006/relationships">
  <dimension ref="A1:L70"/>
  <sheetViews>
    <sheetView showGridLines="0" view="pageBreakPreview" zoomScale="70" zoomScaleNormal="85" zoomScaleSheetLayoutView="70" zoomScalePageLayoutView="0" workbookViewId="0" topLeftCell="A1">
      <selection activeCell="B60" sqref="B60"/>
    </sheetView>
  </sheetViews>
  <sheetFormatPr defaultColWidth="11.421875" defaultRowHeight="12.75"/>
  <cols>
    <col min="1" max="1" width="123.140625" style="0" customWidth="1"/>
    <col min="2" max="2" width="8.8515625" style="0" customWidth="1"/>
    <col min="3" max="3" width="9.00390625" style="0" customWidth="1"/>
    <col min="4" max="4" width="8.8515625" style="0" customWidth="1"/>
    <col min="5" max="5" width="8.57421875" style="0" customWidth="1"/>
    <col min="6" max="6" width="9.00390625" style="0" customWidth="1"/>
    <col min="7" max="7" width="13.00390625" style="0" customWidth="1"/>
    <col min="8" max="8" width="3.7109375" style="0" customWidth="1"/>
    <col min="9" max="12" width="3.140625" style="0" customWidth="1"/>
  </cols>
  <sheetData>
    <row r="1" spans="1:11" ht="27.75" customHeight="1">
      <c r="A1" s="177" t="s">
        <v>86</v>
      </c>
      <c r="B1" s="177"/>
      <c r="C1" s="177"/>
      <c r="D1" s="177"/>
      <c r="E1" s="177"/>
      <c r="F1" s="177"/>
      <c r="G1" s="177"/>
      <c r="H1" s="7"/>
      <c r="I1" s="7"/>
      <c r="J1" s="7"/>
      <c r="K1" s="7"/>
    </row>
    <row r="2" ht="9.75" customHeight="1"/>
    <row r="3" spans="1:11" ht="42.75" customHeight="1">
      <c r="A3" s="126" t="str">
        <f>Resumen!A8</f>
        <v>La Actividad Física y la Salud: directrices de prescripción de ejercicio. 
Actividad física, deporte y patología</v>
      </c>
      <c r="B3" s="126"/>
      <c r="C3" s="126"/>
      <c r="D3" s="126"/>
      <c r="E3" s="126"/>
      <c r="F3" s="126"/>
      <c r="G3" s="126"/>
      <c r="H3" s="8"/>
      <c r="I3" s="8"/>
      <c r="J3" s="8"/>
      <c r="K3" s="8"/>
    </row>
    <row r="4" spans="1:11" ht="20.25">
      <c r="A4" s="135" t="str">
        <f>Resumen!A9</f>
        <v>del 26 al 29 de julio de 2011</v>
      </c>
      <c r="B4" s="135"/>
      <c r="C4" s="135"/>
      <c r="D4" s="135"/>
      <c r="E4" s="135"/>
      <c r="F4" s="135"/>
      <c r="G4" s="135"/>
      <c r="H4" s="11"/>
      <c r="I4" s="8"/>
      <c r="J4" s="8"/>
      <c r="K4" s="8"/>
    </row>
    <row r="5" spans="1:6" ht="12" customHeight="1">
      <c r="A5" s="2"/>
      <c r="B5" s="2"/>
      <c r="C5" s="2"/>
      <c r="D5" s="2"/>
      <c r="E5" s="2"/>
      <c r="F5" s="2"/>
    </row>
    <row r="6" spans="1:11" ht="28.5" customHeight="1">
      <c r="A6" s="128" t="s">
        <v>78</v>
      </c>
      <c r="B6" s="128"/>
      <c r="C6" s="128"/>
      <c r="D6" s="128"/>
      <c r="E6" s="128"/>
      <c r="F6" s="128"/>
      <c r="G6" s="10"/>
      <c r="H6" s="10"/>
      <c r="I6" s="3"/>
      <c r="J6" s="3"/>
      <c r="K6" s="3"/>
    </row>
    <row r="7" spans="7:11" ht="9" customHeight="1">
      <c r="G7" s="10"/>
      <c r="H7" s="1"/>
      <c r="I7" s="3"/>
      <c r="J7" s="3"/>
      <c r="K7" s="3"/>
    </row>
    <row r="8" spans="1:11" ht="24" customHeight="1">
      <c r="A8" s="129" t="s">
        <v>79</v>
      </c>
      <c r="B8" s="130" t="s">
        <v>114</v>
      </c>
      <c r="C8" s="127" t="s">
        <v>0</v>
      </c>
      <c r="D8" s="127" t="s">
        <v>1</v>
      </c>
      <c r="E8" s="127" t="s">
        <v>2</v>
      </c>
      <c r="F8" s="127" t="s">
        <v>21</v>
      </c>
      <c r="G8" s="124" t="s">
        <v>116</v>
      </c>
      <c r="H8" s="9"/>
      <c r="I8" s="3"/>
      <c r="J8" s="3"/>
      <c r="K8" s="3"/>
    </row>
    <row r="9" spans="1:11" ht="51" customHeight="1">
      <c r="A9" s="129"/>
      <c r="B9" s="132"/>
      <c r="C9" s="127"/>
      <c r="D9" s="127"/>
      <c r="E9" s="127"/>
      <c r="F9" s="127"/>
      <c r="G9" s="124"/>
      <c r="H9" s="10"/>
      <c r="I9" s="3"/>
      <c r="J9" s="3"/>
      <c r="K9" s="3"/>
    </row>
    <row r="10" spans="1:11" ht="15" customHeight="1">
      <c r="A10" s="129"/>
      <c r="B10" s="131"/>
      <c r="C10" s="73">
        <v>1</v>
      </c>
      <c r="D10" s="73">
        <v>2</v>
      </c>
      <c r="E10" s="73">
        <v>3</v>
      </c>
      <c r="F10" s="73">
        <v>4</v>
      </c>
      <c r="G10" s="124"/>
      <c r="H10" s="10"/>
      <c r="I10" s="3"/>
      <c r="J10" s="3"/>
      <c r="K10" s="3"/>
    </row>
    <row r="11" spans="1:11" ht="24" customHeight="1">
      <c r="A11" s="14" t="s">
        <v>80</v>
      </c>
      <c r="B11" s="39"/>
      <c r="C11" s="39"/>
      <c r="D11" s="39"/>
      <c r="E11" s="39">
        <v>4</v>
      </c>
      <c r="F11" s="39"/>
      <c r="G11" s="79">
        <f>($C$10*C11+$D$10*D11+$E$10*E11+$F$10*F11)/($F$10*(SUM(C11:F11)))</f>
        <v>0.75</v>
      </c>
      <c r="H11" s="12"/>
      <c r="I11" s="3"/>
      <c r="J11" s="3"/>
      <c r="K11" s="3"/>
    </row>
    <row r="12" spans="1:11" ht="24" customHeight="1">
      <c r="A12" s="14" t="s">
        <v>81</v>
      </c>
      <c r="B12" s="39"/>
      <c r="C12" s="39"/>
      <c r="D12" s="39"/>
      <c r="E12" s="39">
        <v>2</v>
      </c>
      <c r="F12" s="39">
        <v>2</v>
      </c>
      <c r="G12" s="79">
        <f>($C$10*C12+$D$10*D12+$E$10*E12+$F$10*F12)/($F$10*(SUM(C12:F12)))</f>
        <v>0.875</v>
      </c>
      <c r="H12" s="12"/>
      <c r="I12" s="3"/>
      <c r="J12" s="3"/>
      <c r="K12" s="3"/>
    </row>
    <row r="13" spans="1:11" ht="24" customHeight="1">
      <c r="A13" s="14" t="s">
        <v>82</v>
      </c>
      <c r="B13" s="39"/>
      <c r="C13" s="39"/>
      <c r="D13" s="39">
        <v>1</v>
      </c>
      <c r="E13" s="39"/>
      <c r="F13" s="39">
        <v>3</v>
      </c>
      <c r="G13" s="79">
        <f>($C$10*C13+$D$10*D13+$E$10*E13+$F$10*F13)/($F$10*(SUM(C13:F13)))</f>
        <v>0.875</v>
      </c>
      <c r="H13" s="12"/>
      <c r="I13" s="3"/>
      <c r="J13" s="3"/>
      <c r="K13" s="3"/>
    </row>
    <row r="14" spans="1:11" ht="24" customHeight="1">
      <c r="A14" s="14" t="s">
        <v>83</v>
      </c>
      <c r="B14" s="39"/>
      <c r="C14" s="39"/>
      <c r="D14" s="39"/>
      <c r="E14" s="39"/>
      <c r="F14" s="39">
        <v>4</v>
      </c>
      <c r="G14" s="79">
        <f>($C$10*C14+$D$10*D14+$E$10*E14+$F$10*F14)/($F$10*(SUM(C14:F14)))</f>
        <v>1</v>
      </c>
      <c r="H14" s="12"/>
      <c r="I14" s="3"/>
      <c r="J14" s="3"/>
      <c r="K14" s="3"/>
    </row>
    <row r="15" spans="1:11" ht="24" customHeight="1" hidden="1">
      <c r="A15" s="16" t="s">
        <v>56</v>
      </c>
      <c r="B15" s="17">
        <f>SUM(B11:B14)</f>
        <v>0</v>
      </c>
      <c r="C15" s="17">
        <f>SUM(C11:C14)</f>
        <v>0</v>
      </c>
      <c r="D15" s="17">
        <f>SUM(D11:D14)</f>
        <v>1</v>
      </c>
      <c r="E15" s="17">
        <f>SUM(E11:E14)</f>
        <v>6</v>
      </c>
      <c r="F15" s="19">
        <f>SUM(F11:F14)</f>
        <v>9</v>
      </c>
      <c r="G15" s="12"/>
      <c r="H15" s="12"/>
      <c r="I15" s="3"/>
      <c r="J15" s="3"/>
      <c r="K15" s="3"/>
    </row>
    <row r="16" spans="1:11" ht="24" customHeight="1">
      <c r="A16" s="18" t="s">
        <v>57</v>
      </c>
      <c r="B16" s="19">
        <f>+((B15*100))/(B15+C15+D15+E15)</f>
        <v>0</v>
      </c>
      <c r="C16" s="19">
        <f>+((C15*100))/(C15+D15+E15+F15)</f>
        <v>0</v>
      </c>
      <c r="D16" s="19">
        <f>+((D15*100))/(C15+D15+E15+F15)</f>
        <v>6.25</v>
      </c>
      <c r="E16" s="19">
        <f>+((E15*100))/(C15+D15+E15+F15)</f>
        <v>37.5</v>
      </c>
      <c r="F16" s="19">
        <f>+((F15*100))/(C15+D15+E15+F15)</f>
        <v>56.25</v>
      </c>
      <c r="G16" s="12"/>
      <c r="H16" s="12"/>
      <c r="I16" s="3"/>
      <c r="J16" s="3"/>
      <c r="K16" s="3"/>
    </row>
    <row r="17" spans="1:11" ht="24" customHeight="1">
      <c r="A17" s="20" t="s">
        <v>58</v>
      </c>
      <c r="B17" s="34">
        <f>+((C16*1)+(D16*2)+(E16*3)+(F16*4))/(C16+D16+E16+F16)</f>
        <v>3.5</v>
      </c>
      <c r="D17" s="21"/>
      <c r="E17" s="21"/>
      <c r="F17" s="21"/>
      <c r="G17" s="12"/>
      <c r="H17" s="12"/>
      <c r="I17" s="3"/>
      <c r="J17" s="3"/>
      <c r="K17" s="3"/>
    </row>
    <row r="18" spans="1:11" ht="17.25" customHeight="1">
      <c r="A18" s="128" t="s">
        <v>98</v>
      </c>
      <c r="B18" s="128"/>
      <c r="C18" s="128"/>
      <c r="D18" s="128"/>
      <c r="E18" s="128"/>
      <c r="F18" s="128"/>
      <c r="G18" s="12"/>
      <c r="H18" s="12"/>
      <c r="I18" s="3"/>
      <c r="J18" s="3"/>
      <c r="K18" s="3"/>
    </row>
    <row r="19" spans="1:11" ht="17.25" customHeight="1">
      <c r="A19" s="49"/>
      <c r="B19" s="49"/>
      <c r="C19" s="49"/>
      <c r="D19" s="49"/>
      <c r="E19" s="49"/>
      <c r="F19" s="49"/>
      <c r="G19" s="12"/>
      <c r="H19" s="12"/>
      <c r="I19" s="3"/>
      <c r="J19" s="3"/>
      <c r="K19" s="3"/>
    </row>
    <row r="20" spans="1:11" ht="24" customHeight="1">
      <c r="A20" s="129" t="s">
        <v>99</v>
      </c>
      <c r="B20" s="130" t="s">
        <v>114</v>
      </c>
      <c r="C20" s="127" t="s">
        <v>0</v>
      </c>
      <c r="D20" s="127" t="s">
        <v>1</v>
      </c>
      <c r="E20" s="127" t="s">
        <v>2</v>
      </c>
      <c r="F20" s="127" t="s">
        <v>21</v>
      </c>
      <c r="G20" s="124" t="s">
        <v>116</v>
      </c>
      <c r="H20" s="12"/>
      <c r="I20" s="3"/>
      <c r="J20" s="3"/>
      <c r="K20" s="3"/>
    </row>
    <row r="21" spans="1:11" ht="51" customHeight="1">
      <c r="A21" s="129"/>
      <c r="B21" s="132"/>
      <c r="C21" s="127"/>
      <c r="D21" s="127"/>
      <c r="E21" s="127"/>
      <c r="F21" s="127"/>
      <c r="G21" s="124"/>
      <c r="H21" s="12"/>
      <c r="I21" s="3"/>
      <c r="J21" s="3"/>
      <c r="K21" s="3"/>
    </row>
    <row r="22" spans="1:11" ht="15" customHeight="1">
      <c r="A22" s="129"/>
      <c r="B22" s="131"/>
      <c r="C22" s="73">
        <v>1</v>
      </c>
      <c r="D22" s="73">
        <v>2</v>
      </c>
      <c r="E22" s="73">
        <v>3</v>
      </c>
      <c r="F22" s="73">
        <v>4</v>
      </c>
      <c r="G22" s="124"/>
      <c r="H22" s="12"/>
      <c r="I22" s="3"/>
      <c r="J22" s="3"/>
      <c r="K22" s="3"/>
    </row>
    <row r="23" spans="1:11" ht="23.25" customHeight="1">
      <c r="A23" s="59" t="s">
        <v>100</v>
      </c>
      <c r="B23" s="39"/>
      <c r="C23" s="39"/>
      <c r="D23" s="39"/>
      <c r="E23" s="39">
        <v>3</v>
      </c>
      <c r="F23" s="39">
        <v>1</v>
      </c>
      <c r="G23" s="79">
        <f>($C$10*C23+$D$10*D23+$E$10*E23+$F$10*F23)/($F$10*(SUM(C23:F23)))</f>
        <v>0.8125</v>
      </c>
      <c r="H23" s="12"/>
      <c r="I23" s="3"/>
      <c r="J23" s="3"/>
      <c r="K23" s="3"/>
    </row>
    <row r="24" spans="1:11" ht="23.25" customHeight="1">
      <c r="A24" s="59" t="s">
        <v>101</v>
      </c>
      <c r="B24" s="39"/>
      <c r="C24" s="39"/>
      <c r="D24" s="39"/>
      <c r="E24" s="39">
        <v>2</v>
      </c>
      <c r="F24" s="39">
        <v>2</v>
      </c>
      <c r="G24" s="79">
        <f>($C$10*C24+$D$10*D24+$E$10*E24+$F$10*F24)/($F$10*(SUM(C24:F24)))</f>
        <v>0.875</v>
      </c>
      <c r="H24" s="12"/>
      <c r="I24" s="3"/>
      <c r="J24" s="3"/>
      <c r="K24" s="3"/>
    </row>
    <row r="25" spans="1:11" ht="23.25" customHeight="1">
      <c r="A25" s="59" t="s">
        <v>102</v>
      </c>
      <c r="B25" s="39"/>
      <c r="C25" s="39"/>
      <c r="D25" s="39"/>
      <c r="E25" s="39">
        <v>2</v>
      </c>
      <c r="F25" s="39">
        <v>2</v>
      </c>
      <c r="G25" s="79">
        <f>($C$10*C25+$D$10*D25+$E$10*E25+$F$10*F25)/($F$10*(SUM(C25:F25)))</f>
        <v>0.875</v>
      </c>
      <c r="H25" s="12"/>
      <c r="I25" s="3"/>
      <c r="J25" s="3"/>
      <c r="K25" s="3"/>
    </row>
    <row r="26" spans="1:11" ht="23.25" customHeight="1">
      <c r="A26" s="59" t="s">
        <v>103</v>
      </c>
      <c r="B26" s="39"/>
      <c r="C26" s="39"/>
      <c r="D26" s="39"/>
      <c r="E26" s="39">
        <v>1</v>
      </c>
      <c r="F26" s="39">
        <v>3</v>
      </c>
      <c r="G26" s="79">
        <f>($C$10*C26+$D$10*D26+$E$10*E26+$F$10*F26)/($F$10*(SUM(C26:F26)))</f>
        <v>0.9375</v>
      </c>
      <c r="H26" s="12"/>
      <c r="I26" s="3"/>
      <c r="J26" s="3"/>
      <c r="K26" s="3"/>
    </row>
    <row r="27" spans="1:11" ht="23.25" customHeight="1" hidden="1">
      <c r="A27" s="16" t="s">
        <v>56</v>
      </c>
      <c r="B27" s="17">
        <f>SUM(B23:B26)</f>
        <v>0</v>
      </c>
      <c r="C27" s="17">
        <f>SUM(C23:C26)</f>
        <v>0</v>
      </c>
      <c r="D27" s="17">
        <f>SUM(D23:D26)</f>
        <v>0</v>
      </c>
      <c r="E27" s="17">
        <f>SUM(E23:E26)</f>
        <v>8</v>
      </c>
      <c r="F27" s="17">
        <f>SUM(F23:F26)</f>
        <v>8</v>
      </c>
      <c r="G27" s="12"/>
      <c r="H27" s="12"/>
      <c r="I27" s="3"/>
      <c r="J27" s="3"/>
      <c r="K27" s="3"/>
    </row>
    <row r="28" spans="1:11" ht="23.25" customHeight="1">
      <c r="A28" s="18" t="s">
        <v>57</v>
      </c>
      <c r="B28" s="19">
        <f>+((B27*100))/(B27+C27+D27+E27)</f>
        <v>0</v>
      </c>
      <c r="C28" s="19">
        <f>+((C27*100))/(C27+D27+E27+F27)</f>
        <v>0</v>
      </c>
      <c r="D28" s="19">
        <f>+((D27*100))/(C27+D27+E27+F27)</f>
        <v>0</v>
      </c>
      <c r="E28" s="19">
        <f>+((E27*100))/(C27+D27+E27+F27)</f>
        <v>50</v>
      </c>
      <c r="F28" s="19">
        <f>+((F27*100))/(C27+D27+E27+F27)</f>
        <v>50</v>
      </c>
      <c r="G28" s="12"/>
      <c r="H28" s="12"/>
      <c r="I28" s="3"/>
      <c r="J28" s="3"/>
      <c r="K28" s="3"/>
    </row>
    <row r="29" spans="1:11" ht="23.25" customHeight="1">
      <c r="A29" s="20" t="s">
        <v>58</v>
      </c>
      <c r="B29" s="34">
        <f>+((C28*1)+(D28*2)+(E28*3)+(F28*4))/(C28+D28+E28+F28)</f>
        <v>3.5</v>
      </c>
      <c r="D29" s="21"/>
      <c r="E29" s="21"/>
      <c r="F29" s="21"/>
      <c r="G29" s="12"/>
      <c r="H29" s="12"/>
      <c r="I29" s="3"/>
      <c r="J29" s="3"/>
      <c r="K29" s="3"/>
    </row>
    <row r="30" spans="1:11" ht="17.25" customHeight="1">
      <c r="A30" s="128" t="s">
        <v>104</v>
      </c>
      <c r="B30" s="128"/>
      <c r="C30" s="128"/>
      <c r="D30" s="128"/>
      <c r="E30" s="128"/>
      <c r="F30" s="128"/>
      <c r="G30" s="10"/>
      <c r="H30" s="12"/>
      <c r="I30" s="3"/>
      <c r="J30" s="3"/>
      <c r="K30" s="3"/>
    </row>
    <row r="31" spans="8:12" ht="9" customHeight="1">
      <c r="H31" s="12"/>
      <c r="I31" s="1"/>
      <c r="J31" s="1"/>
      <c r="K31" s="1"/>
      <c r="L31" s="1"/>
    </row>
    <row r="32" spans="1:12" ht="24" customHeight="1">
      <c r="A32" s="129" t="s">
        <v>22</v>
      </c>
      <c r="B32" s="130" t="s">
        <v>114</v>
      </c>
      <c r="C32" s="127" t="s">
        <v>0</v>
      </c>
      <c r="D32" s="127" t="s">
        <v>1</v>
      </c>
      <c r="E32" s="127" t="s">
        <v>2</v>
      </c>
      <c r="F32" s="127" t="s">
        <v>21</v>
      </c>
      <c r="G32" s="124" t="s">
        <v>116</v>
      </c>
      <c r="H32" s="12"/>
      <c r="I32" s="1"/>
      <c r="J32" s="1"/>
      <c r="K32" s="1"/>
      <c r="L32" s="1"/>
    </row>
    <row r="33" spans="1:12" ht="51" customHeight="1">
      <c r="A33" s="129"/>
      <c r="B33" s="132"/>
      <c r="C33" s="127"/>
      <c r="D33" s="127"/>
      <c r="E33" s="127"/>
      <c r="F33" s="127"/>
      <c r="G33" s="124"/>
      <c r="H33" s="12"/>
      <c r="I33" s="5"/>
      <c r="J33" s="5"/>
      <c r="K33" s="5"/>
      <c r="L33" s="5"/>
    </row>
    <row r="34" spans="1:12" ht="15" customHeight="1">
      <c r="A34" s="129"/>
      <c r="B34" s="131"/>
      <c r="C34" s="73">
        <v>1</v>
      </c>
      <c r="D34" s="73">
        <v>2</v>
      </c>
      <c r="E34" s="73">
        <v>3</v>
      </c>
      <c r="F34" s="73">
        <v>4</v>
      </c>
      <c r="G34" s="124"/>
      <c r="H34" s="12"/>
      <c r="I34" s="6"/>
      <c r="J34" s="6"/>
      <c r="K34" s="6"/>
      <c r="L34" s="6"/>
    </row>
    <row r="35" spans="1:12" ht="24" customHeight="1">
      <c r="A35" s="14" t="s">
        <v>3</v>
      </c>
      <c r="B35" s="39"/>
      <c r="C35" s="39"/>
      <c r="D35" s="39"/>
      <c r="E35" s="39">
        <v>2</v>
      </c>
      <c r="F35" s="39">
        <v>2</v>
      </c>
      <c r="G35" s="79">
        <f>($C$10*C35+$D$10*D35+$E$10*E35+$F$10*F35)/($F$10*(SUM(C35:F35)))</f>
        <v>0.875</v>
      </c>
      <c r="H35" s="12"/>
      <c r="I35" s="4"/>
      <c r="J35" s="4"/>
      <c r="K35" s="4"/>
      <c r="L35" s="4"/>
    </row>
    <row r="36" spans="1:12" ht="32.25" customHeight="1">
      <c r="A36" s="14" t="s">
        <v>26</v>
      </c>
      <c r="B36" s="39"/>
      <c r="C36" s="39"/>
      <c r="D36" s="39"/>
      <c r="E36" s="39"/>
      <c r="F36" s="39">
        <v>4</v>
      </c>
      <c r="G36" s="79">
        <f>($C$10*C36+$D$10*D36+$E$10*E36+$F$10*F36)/($F$10*(SUM(C36:F36)))</f>
        <v>1</v>
      </c>
      <c r="H36" s="12"/>
      <c r="I36" s="4"/>
      <c r="J36" s="4"/>
      <c r="K36" s="4"/>
      <c r="L36" s="4"/>
    </row>
    <row r="37" spans="1:12" ht="24" customHeight="1">
      <c r="A37" s="14" t="s">
        <v>4</v>
      </c>
      <c r="B37" s="39"/>
      <c r="C37" s="39"/>
      <c r="D37" s="39"/>
      <c r="E37" s="39">
        <v>1</v>
      </c>
      <c r="F37" s="39">
        <v>3</v>
      </c>
      <c r="G37" s="79">
        <f>($C$10*C37+$D$10*D37+$E$10*E37+$F$10*F37)/($F$10*(SUM(C37:F37)))</f>
        <v>0.9375</v>
      </c>
      <c r="H37" s="12"/>
      <c r="I37" s="4"/>
      <c r="J37" s="4"/>
      <c r="K37" s="4"/>
      <c r="L37" s="4"/>
    </row>
    <row r="38" spans="1:12" ht="24" customHeight="1">
      <c r="A38" s="14" t="s">
        <v>5</v>
      </c>
      <c r="B38" s="39"/>
      <c r="C38" s="39"/>
      <c r="D38" s="39"/>
      <c r="E38" s="39">
        <v>1</v>
      </c>
      <c r="F38" s="39">
        <v>3</v>
      </c>
      <c r="G38" s="79">
        <f>($C$10*C38+$D$10*D38+$E$10*E38+$F$10*F38)/($F$10*(SUM(C38:F38)))</f>
        <v>0.9375</v>
      </c>
      <c r="H38" s="12"/>
      <c r="I38" s="4"/>
      <c r="J38" s="4"/>
      <c r="K38" s="4"/>
      <c r="L38" s="4"/>
    </row>
    <row r="39" spans="1:11" ht="24" customHeight="1" hidden="1">
      <c r="A39" s="16" t="s">
        <v>56</v>
      </c>
      <c r="B39" s="17">
        <f>SUM(B35:B38)</f>
        <v>0</v>
      </c>
      <c r="C39" s="17">
        <f>SUM(C35:C38)</f>
        <v>0</v>
      </c>
      <c r="D39" s="17">
        <f>SUM(D35:D38)</f>
        <v>0</v>
      </c>
      <c r="E39" s="17">
        <f>SUM(E35:E38)</f>
        <v>4</v>
      </c>
      <c r="F39" s="17">
        <f>SUM(F35:F38)</f>
        <v>12</v>
      </c>
      <c r="G39" s="12"/>
      <c r="H39" s="12"/>
      <c r="I39" s="3"/>
      <c r="J39" s="3"/>
      <c r="K39" s="3"/>
    </row>
    <row r="40" spans="1:11" ht="24" customHeight="1">
      <c r="A40" s="18" t="s">
        <v>57</v>
      </c>
      <c r="B40" s="19">
        <f>+((B39*100))/(B39+C39+D39+E39)</f>
        <v>0</v>
      </c>
      <c r="C40" s="19">
        <f>+((C39*100))/(C39+D39+E39+F39)</f>
        <v>0</v>
      </c>
      <c r="D40" s="19">
        <f>+((D39*100))/(C39+D39+E39+F39)</f>
        <v>0</v>
      </c>
      <c r="E40" s="19">
        <f>+((E39*100))/(C39+D39+E39+F39)</f>
        <v>25</v>
      </c>
      <c r="F40" s="19">
        <f>+((F39*100))/(C39+D39+E39+F39)</f>
        <v>75</v>
      </c>
      <c r="G40" s="12"/>
      <c r="H40" s="12"/>
      <c r="I40" s="3"/>
      <c r="J40" s="3"/>
      <c r="K40" s="3"/>
    </row>
    <row r="41" spans="1:11" ht="24" customHeight="1">
      <c r="A41" s="20" t="s">
        <v>58</v>
      </c>
      <c r="B41" s="19">
        <f>+((C40*1)+(D40*2)+(E40*3)+(F40*4))/(C40+D40+E40+F40)</f>
        <v>3.75</v>
      </c>
      <c r="D41" s="21"/>
      <c r="E41" s="21"/>
      <c r="F41" s="21"/>
      <c r="G41" s="12"/>
      <c r="H41" s="12"/>
      <c r="I41" s="3"/>
      <c r="J41" s="3"/>
      <c r="K41" s="3"/>
    </row>
    <row r="42" spans="1:12" ht="24" customHeight="1">
      <c r="A42" s="129" t="s">
        <v>18</v>
      </c>
      <c r="B42" s="130" t="s">
        <v>114</v>
      </c>
      <c r="C42" s="127" t="s">
        <v>0</v>
      </c>
      <c r="D42" s="127" t="s">
        <v>1</v>
      </c>
      <c r="E42" s="127" t="s">
        <v>2</v>
      </c>
      <c r="F42" s="127" t="s">
        <v>21</v>
      </c>
      <c r="G42" s="124" t="s">
        <v>116</v>
      </c>
      <c r="H42" s="12"/>
      <c r="L42" s="1"/>
    </row>
    <row r="43" spans="1:12" ht="51" customHeight="1">
      <c r="A43" s="129"/>
      <c r="B43" s="132"/>
      <c r="C43" s="127"/>
      <c r="D43" s="127"/>
      <c r="E43" s="127"/>
      <c r="F43" s="127"/>
      <c r="G43" s="124"/>
      <c r="H43" s="12"/>
      <c r="L43" s="1"/>
    </row>
    <row r="44" spans="1:12" ht="15" customHeight="1">
      <c r="A44" s="129"/>
      <c r="B44" s="131"/>
      <c r="C44" s="73">
        <v>1</v>
      </c>
      <c r="D44" s="73">
        <v>2</v>
      </c>
      <c r="E44" s="73">
        <v>3</v>
      </c>
      <c r="F44" s="73">
        <v>4</v>
      </c>
      <c r="G44" s="124"/>
      <c r="H44" s="12"/>
      <c r="L44" s="1"/>
    </row>
    <row r="45" spans="1:12" ht="24" customHeight="1">
      <c r="A45" s="14" t="s">
        <v>6</v>
      </c>
      <c r="B45" s="39"/>
      <c r="C45" s="39"/>
      <c r="D45" s="39"/>
      <c r="E45" s="39">
        <v>3</v>
      </c>
      <c r="F45" s="39">
        <v>1</v>
      </c>
      <c r="G45" s="79">
        <f>($C$10*C45+$D$10*D45+$E$10*E45+$F$10*F45)/($F$10*(SUM(C45:F45)))</f>
        <v>0.8125</v>
      </c>
      <c r="H45" s="12"/>
      <c r="L45" s="1"/>
    </row>
    <row r="46" spans="1:12" ht="24" customHeight="1">
      <c r="A46" s="14" t="s">
        <v>7</v>
      </c>
      <c r="B46" s="39"/>
      <c r="C46" s="39"/>
      <c r="D46" s="39">
        <v>1</v>
      </c>
      <c r="E46" s="39"/>
      <c r="F46" s="39">
        <v>3</v>
      </c>
      <c r="G46" s="79">
        <f>($C$10*C46+$D$10*D46+$E$10*E46+$F$10*F46)/($F$10*(SUM(C46:F46)))</f>
        <v>0.875</v>
      </c>
      <c r="H46" s="12"/>
      <c r="L46" s="1"/>
    </row>
    <row r="47" spans="1:12" ht="24" customHeight="1">
      <c r="A47" s="14" t="s">
        <v>8</v>
      </c>
      <c r="B47" s="39"/>
      <c r="C47" s="39">
        <v>1</v>
      </c>
      <c r="D47" s="39"/>
      <c r="E47" s="39">
        <v>1</v>
      </c>
      <c r="F47" s="39">
        <v>2</v>
      </c>
      <c r="G47" s="79">
        <f>($C$10*C47+$D$10*D47+$E$10*E47+$F$10*F47)/($F$10*(SUM(C47:F47)))</f>
        <v>0.75</v>
      </c>
      <c r="H47" s="12"/>
      <c r="L47" s="1"/>
    </row>
    <row r="48" spans="1:12" ht="24" customHeight="1">
      <c r="A48" s="14" t="s">
        <v>9</v>
      </c>
      <c r="B48" s="39">
        <v>1</v>
      </c>
      <c r="C48" s="39"/>
      <c r="D48" s="39">
        <v>1</v>
      </c>
      <c r="E48" s="39">
        <v>1</v>
      </c>
      <c r="F48" s="39">
        <v>1</v>
      </c>
      <c r="G48" s="79">
        <f>($C$10*C48+$D$10*D48+$E$10*E48+$F$10*F48)/($F$10*(SUM(C48:F48)))</f>
        <v>0.75</v>
      </c>
      <c r="H48" s="12"/>
      <c r="L48" s="1"/>
    </row>
    <row r="49" spans="1:12" ht="24" customHeight="1">
      <c r="A49" s="14" t="s">
        <v>10</v>
      </c>
      <c r="B49" s="39"/>
      <c r="C49" s="39">
        <v>1</v>
      </c>
      <c r="D49" s="39"/>
      <c r="E49" s="39">
        <v>1</v>
      </c>
      <c r="F49" s="39">
        <v>2</v>
      </c>
      <c r="G49" s="79">
        <f>($C$10*C49+$D$10*D49+$E$10*E49+$F$10*F49)/($F$10*(SUM(C49:F49)))</f>
        <v>0.75</v>
      </c>
      <c r="H49" s="12"/>
      <c r="L49" s="1"/>
    </row>
    <row r="50" spans="1:11" ht="24" customHeight="1" hidden="1">
      <c r="A50" s="16" t="s">
        <v>56</v>
      </c>
      <c r="B50" s="17">
        <f>SUM(B46:B49)</f>
        <v>1</v>
      </c>
      <c r="C50" s="17">
        <f>SUM(C46:C49)</f>
        <v>2</v>
      </c>
      <c r="D50" s="17">
        <f>SUM(D46:D49)</f>
        <v>2</v>
      </c>
      <c r="E50" s="17">
        <f>SUM(E46:E49)</f>
        <v>3</v>
      </c>
      <c r="F50" s="17">
        <f>SUM(F46:F49)</f>
        <v>8</v>
      </c>
      <c r="G50" s="12"/>
      <c r="H50" s="12"/>
      <c r="I50" s="3"/>
      <c r="J50" s="3"/>
      <c r="K50" s="3"/>
    </row>
    <row r="51" spans="1:11" ht="24" customHeight="1">
      <c r="A51" s="18" t="s">
        <v>57</v>
      </c>
      <c r="B51" s="17">
        <f>+((B50*100))/(B50+C50+D50+E50)</f>
        <v>12.5</v>
      </c>
      <c r="C51" s="19">
        <f>+((C50*100))/(C50+D50+E50+F50)</f>
        <v>13.333333333333334</v>
      </c>
      <c r="D51" s="19">
        <f>+((D50*100))/(C50+D50+E50+F50)</f>
        <v>13.333333333333334</v>
      </c>
      <c r="E51" s="19">
        <f>+((E50*100))/(C50+D50+E50+F50)</f>
        <v>20</v>
      </c>
      <c r="F51" s="19">
        <f>+((F50*100))/(C50+D50+E50+F50)</f>
        <v>53.333333333333336</v>
      </c>
      <c r="G51" s="12"/>
      <c r="H51" s="12"/>
      <c r="I51" s="3"/>
      <c r="J51" s="3"/>
      <c r="K51" s="3"/>
    </row>
    <row r="52" spans="1:11" ht="24" customHeight="1">
      <c r="A52" s="20" t="s">
        <v>58</v>
      </c>
      <c r="B52" s="19">
        <f>+((C51*1)+(D51*2)+(E51*3)+(F51*4))/(C51+D51+E51+F51)</f>
        <v>3.1333333333333337</v>
      </c>
      <c r="D52" s="21"/>
      <c r="E52" s="21"/>
      <c r="F52" s="21"/>
      <c r="G52" s="12"/>
      <c r="H52" s="12"/>
      <c r="I52" s="3"/>
      <c r="J52" s="3"/>
      <c r="K52" s="3"/>
    </row>
    <row r="53" spans="1:11" ht="24" customHeight="1">
      <c r="A53" s="20"/>
      <c r="B53" s="21"/>
      <c r="D53" s="21"/>
      <c r="E53" s="21"/>
      <c r="F53" s="21"/>
      <c r="G53" s="12"/>
      <c r="H53" s="12"/>
      <c r="I53" s="3"/>
      <c r="J53" s="3"/>
      <c r="K53" s="3"/>
    </row>
    <row r="54" spans="1:12" ht="65.25" customHeight="1">
      <c r="A54" s="129" t="s">
        <v>25</v>
      </c>
      <c r="B54" s="127" t="s">
        <v>114</v>
      </c>
      <c r="C54" s="127" t="s">
        <v>0</v>
      </c>
      <c r="D54" s="127" t="s">
        <v>1</v>
      </c>
      <c r="E54" s="127" t="s">
        <v>2</v>
      </c>
      <c r="F54" s="127" t="s">
        <v>21</v>
      </c>
      <c r="G54" s="124" t="s">
        <v>116</v>
      </c>
      <c r="H54" s="12"/>
      <c r="I54" s="1"/>
      <c r="J54" s="1"/>
      <c r="L54" s="1"/>
    </row>
    <row r="55" spans="1:10" ht="21.75" customHeight="1">
      <c r="A55" s="129"/>
      <c r="B55" s="127"/>
      <c r="C55" s="127"/>
      <c r="D55" s="127"/>
      <c r="E55" s="127"/>
      <c r="F55" s="127"/>
      <c r="G55" s="124"/>
      <c r="H55" s="12"/>
      <c r="I55" s="1"/>
      <c r="J55" s="1"/>
    </row>
    <row r="56" spans="1:10" ht="24" customHeight="1">
      <c r="A56" s="129"/>
      <c r="B56" s="127"/>
      <c r="C56" s="73">
        <v>1</v>
      </c>
      <c r="D56" s="73">
        <v>2</v>
      </c>
      <c r="E56" s="73">
        <v>3</v>
      </c>
      <c r="F56" s="73">
        <v>4</v>
      </c>
      <c r="G56" s="124"/>
      <c r="H56" s="12"/>
      <c r="I56" s="1"/>
      <c r="J56" s="1"/>
    </row>
    <row r="57" spans="1:10" ht="24" customHeight="1">
      <c r="A57" s="38" t="s">
        <v>11</v>
      </c>
      <c r="B57" s="84"/>
      <c r="C57" s="39"/>
      <c r="D57" s="39"/>
      <c r="E57" s="39"/>
      <c r="F57" s="39">
        <v>4</v>
      </c>
      <c r="G57" s="79">
        <f>($C$10*C57+$D$10*D57+$E$10*E57+$F$10*F57)/($F$10*(SUM(C57:F57)))</f>
        <v>1</v>
      </c>
      <c r="H57" s="12"/>
      <c r="I57" s="1"/>
      <c r="J57" s="1"/>
    </row>
    <row r="58" spans="1:11" ht="24" customHeight="1">
      <c r="A58" s="38" t="s">
        <v>12</v>
      </c>
      <c r="B58" s="39"/>
      <c r="C58" s="39"/>
      <c r="D58" s="39"/>
      <c r="E58" s="39"/>
      <c r="F58" s="39">
        <v>4</v>
      </c>
      <c r="G58" s="79">
        <f>($C$10*C58+$D$10*D58+$E$10*E58+$F$10*F58)/($F$10*(SUM(C58:F58)))</f>
        <v>1</v>
      </c>
      <c r="H58" s="12"/>
      <c r="I58" s="3"/>
      <c r="J58" s="3"/>
      <c r="K58" s="3"/>
    </row>
    <row r="59" spans="1:11" ht="24" customHeight="1" hidden="1">
      <c r="A59" s="16" t="s">
        <v>56</v>
      </c>
      <c r="B59" s="17">
        <f>SUM(B57:B58)</f>
        <v>0</v>
      </c>
      <c r="C59" s="17">
        <f>SUM(C57:C58)</f>
        <v>0</v>
      </c>
      <c r="D59" s="17">
        <f>SUM(D57:D58)</f>
        <v>0</v>
      </c>
      <c r="E59" s="17">
        <f>SUM(E57:E58)</f>
        <v>0</v>
      </c>
      <c r="F59" s="17">
        <f>SUM(F57:F58)</f>
        <v>8</v>
      </c>
      <c r="G59" s="12"/>
      <c r="H59" s="12"/>
      <c r="I59" s="3"/>
      <c r="J59" s="3"/>
      <c r="K59" s="3"/>
    </row>
    <row r="60" spans="1:11" ht="24" customHeight="1">
      <c r="A60" s="18" t="s">
        <v>57</v>
      </c>
      <c r="B60" s="19">
        <v>0</v>
      </c>
      <c r="C60" s="19">
        <f>+((C59*100))/(C59+D59+E59+F59)</f>
        <v>0</v>
      </c>
      <c r="D60" s="19">
        <f>+((D59*100))/(C59+D59+E59+F59)</f>
        <v>0</v>
      </c>
      <c r="E60" s="19">
        <f>+((E59*100))/(C59+D59+E59+F59)</f>
        <v>0</v>
      </c>
      <c r="F60" s="19">
        <f>+((F59*100))/(C59+D59+E59+F59)</f>
        <v>100</v>
      </c>
      <c r="G60" s="12"/>
      <c r="H60" s="12"/>
      <c r="I60" s="3"/>
      <c r="J60" s="3"/>
      <c r="K60" s="3"/>
    </row>
    <row r="61" spans="1:10" ht="15" customHeight="1">
      <c r="A61" s="20" t="s">
        <v>58</v>
      </c>
      <c r="B61" s="19">
        <f>+((C60*1)+(D60*2)+(E60*3)+(F60*4))/(C60+D60+E60+F60)</f>
        <v>4</v>
      </c>
      <c r="D61" s="21"/>
      <c r="E61" s="21"/>
      <c r="F61" s="21"/>
      <c r="H61" s="12"/>
      <c r="I61" s="1"/>
      <c r="J61" s="1"/>
    </row>
    <row r="62" spans="1:8" ht="69" customHeight="1">
      <c r="A62" s="129" t="s">
        <v>19</v>
      </c>
      <c r="B62" s="130" t="s">
        <v>114</v>
      </c>
      <c r="C62" s="127" t="s">
        <v>0</v>
      </c>
      <c r="D62" s="127" t="s">
        <v>1</v>
      </c>
      <c r="E62" s="127" t="s">
        <v>2</v>
      </c>
      <c r="F62" s="127" t="s">
        <v>21</v>
      </c>
      <c r="G62" s="124" t="s">
        <v>116</v>
      </c>
      <c r="H62" s="12"/>
    </row>
    <row r="63" spans="1:8" ht="15" customHeight="1">
      <c r="A63" s="129"/>
      <c r="B63" s="132"/>
      <c r="C63" s="127"/>
      <c r="D63" s="127"/>
      <c r="E63" s="127"/>
      <c r="F63" s="127"/>
      <c r="G63" s="124"/>
      <c r="H63" s="12"/>
    </row>
    <row r="64" spans="1:10" ht="24" customHeight="1">
      <c r="A64" s="129"/>
      <c r="B64" s="131"/>
      <c r="C64" s="73">
        <v>1</v>
      </c>
      <c r="D64" s="73">
        <v>2</v>
      </c>
      <c r="E64" s="73">
        <v>3</v>
      </c>
      <c r="F64" s="73">
        <v>4</v>
      </c>
      <c r="G64" s="124"/>
      <c r="H64" s="12"/>
      <c r="I64" s="1"/>
      <c r="J64" s="1"/>
    </row>
    <row r="65" spans="1:10" ht="24" customHeight="1">
      <c r="A65" s="165" t="s">
        <v>23</v>
      </c>
      <c r="B65" s="83"/>
      <c r="C65" s="178"/>
      <c r="D65" s="178"/>
      <c r="E65" s="178">
        <v>1</v>
      </c>
      <c r="F65" s="178">
        <v>3</v>
      </c>
      <c r="G65" s="175">
        <f>($C$10*C65+$D$10*D65+$E$10*E65+$F$10*F65)/($F$10*(SUM(C65:F65)))</f>
        <v>0.9375</v>
      </c>
      <c r="H65" s="12"/>
      <c r="I65" s="1"/>
      <c r="J65" s="1"/>
    </row>
    <row r="66" spans="1:10" ht="24" customHeight="1">
      <c r="A66" s="166"/>
      <c r="B66" s="84"/>
      <c r="C66" s="179"/>
      <c r="D66" s="179"/>
      <c r="E66" s="179"/>
      <c r="F66" s="179"/>
      <c r="G66" s="176"/>
      <c r="H66" s="12"/>
      <c r="I66" s="1"/>
      <c r="J66" s="1"/>
    </row>
    <row r="67" spans="1:11" ht="24" customHeight="1">
      <c r="A67" s="14" t="s">
        <v>13</v>
      </c>
      <c r="B67" s="39"/>
      <c r="C67" s="39"/>
      <c r="D67" s="39"/>
      <c r="E67" s="39">
        <v>1</v>
      </c>
      <c r="F67" s="39">
        <v>3</v>
      </c>
      <c r="G67" s="79">
        <f>($C$10*C67+$D$10*D67+$E$10*E67+$F$10*F67)/($F$10*(SUM(C67:F67)))</f>
        <v>0.9375</v>
      </c>
      <c r="H67" s="12"/>
      <c r="I67" s="3"/>
      <c r="J67" s="3"/>
      <c r="K67" s="3"/>
    </row>
    <row r="68" spans="1:11" ht="24" customHeight="1" hidden="1">
      <c r="A68" s="16" t="s">
        <v>56</v>
      </c>
      <c r="B68" s="17">
        <f>SUM(B65:B67)</f>
        <v>0</v>
      </c>
      <c r="C68" s="17">
        <f>SUM(C65:C67)</f>
        <v>0</v>
      </c>
      <c r="D68" s="17">
        <f>SUM(D65:D67)</f>
        <v>0</v>
      </c>
      <c r="E68" s="17">
        <f>SUM(E65:E67)</f>
        <v>2</v>
      </c>
      <c r="F68" s="17">
        <f>SUM(F65:F67)</f>
        <v>6</v>
      </c>
      <c r="G68" s="12"/>
      <c r="H68" s="12"/>
      <c r="I68" s="3"/>
      <c r="J68" s="3"/>
      <c r="K68" s="3"/>
    </row>
    <row r="69" spans="1:11" ht="24" customHeight="1">
      <c r="A69" s="18" t="s">
        <v>57</v>
      </c>
      <c r="B69" s="19">
        <f>+((B68*100))/(B68+C68+D68+E68)</f>
        <v>0</v>
      </c>
      <c r="C69" s="19">
        <f>+((C68*100))/(C68+D68+E68+F68)</f>
        <v>0</v>
      </c>
      <c r="D69" s="19">
        <f>+((D68*100))/(C68+D68+E68+F68)</f>
        <v>0</v>
      </c>
      <c r="E69" s="19">
        <f>+((E68*100))/(C68+D68+E68+F68)</f>
        <v>25</v>
      </c>
      <c r="F69" s="19">
        <f>+((F68*100))/(C68+D68+E68+F68)</f>
        <v>75</v>
      </c>
      <c r="G69" s="12"/>
      <c r="H69" s="12"/>
      <c r="I69" s="3"/>
      <c r="J69" s="3"/>
      <c r="K69" s="3"/>
    </row>
    <row r="70" spans="1:8" ht="22.5" customHeight="1">
      <c r="A70" s="20" t="s">
        <v>58</v>
      </c>
      <c r="B70" s="19">
        <f>+((C69*1)+(D69*2)+(E69*3)+(F69*4))/(C69+D69+E69+F69)</f>
        <v>3.75</v>
      </c>
      <c r="D70" s="21"/>
      <c r="E70" s="21"/>
      <c r="F70" s="21"/>
      <c r="H70" s="1"/>
    </row>
  </sheetData>
  <sheetProtection/>
  <mergeCells count="54">
    <mergeCell ref="A62:A64"/>
    <mergeCell ref="A54:A56"/>
    <mergeCell ref="C54:C55"/>
    <mergeCell ref="D54:D55"/>
    <mergeCell ref="E54:E55"/>
    <mergeCell ref="D62:D63"/>
    <mergeCell ref="E62:E63"/>
    <mergeCell ref="B54:B56"/>
    <mergeCell ref="B62:B64"/>
    <mergeCell ref="C62:C63"/>
    <mergeCell ref="A3:G3"/>
    <mergeCell ref="A4:G4"/>
    <mergeCell ref="F65:F66"/>
    <mergeCell ref="A65:A66"/>
    <mergeCell ref="C65:C66"/>
    <mergeCell ref="D65:D66"/>
    <mergeCell ref="E65:E66"/>
    <mergeCell ref="C42:C43"/>
    <mergeCell ref="D42:D43"/>
    <mergeCell ref="E42:E43"/>
    <mergeCell ref="A6:F6"/>
    <mergeCell ref="D32:D33"/>
    <mergeCell ref="E32:E33"/>
    <mergeCell ref="F32:F33"/>
    <mergeCell ref="A18:F18"/>
    <mergeCell ref="A30:F30"/>
    <mergeCell ref="A1:G1"/>
    <mergeCell ref="G62:G64"/>
    <mergeCell ref="D8:D9"/>
    <mergeCell ref="E8:E9"/>
    <mergeCell ref="F8:F9"/>
    <mergeCell ref="A8:A10"/>
    <mergeCell ref="C8:C9"/>
    <mergeCell ref="A32:A34"/>
    <mergeCell ref="F62:F63"/>
    <mergeCell ref="F54:F55"/>
    <mergeCell ref="G8:G10"/>
    <mergeCell ref="G20:G22"/>
    <mergeCell ref="G32:G34"/>
    <mergeCell ref="G42:G44"/>
    <mergeCell ref="B8:B10"/>
    <mergeCell ref="A20:A22"/>
    <mergeCell ref="C20:C21"/>
    <mergeCell ref="F42:F43"/>
    <mergeCell ref="G54:G56"/>
    <mergeCell ref="D20:D21"/>
    <mergeCell ref="E20:E21"/>
    <mergeCell ref="F20:F21"/>
    <mergeCell ref="A42:A44"/>
    <mergeCell ref="G65:G66"/>
    <mergeCell ref="B20:B22"/>
    <mergeCell ref="B32:B34"/>
    <mergeCell ref="B42:B44"/>
    <mergeCell ref="C32:C33"/>
  </mergeCells>
  <printOptions/>
  <pageMargins left="0.75" right="0.75" top="0.33" bottom="0.35" header="0" footer="0"/>
  <pageSetup horizontalDpi="600" verticalDpi="600" orientation="portrait" scale="50"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CIFAntigua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karla.garcia</dc:creator>
  <cp:keywords/>
  <dc:description/>
  <cp:lastModifiedBy>Rita Mariela Rivera</cp:lastModifiedBy>
  <cp:lastPrinted>2011-03-28T20:36:08Z</cp:lastPrinted>
  <dcterms:created xsi:type="dcterms:W3CDTF">2011-02-11T15:01:53Z</dcterms:created>
  <dcterms:modified xsi:type="dcterms:W3CDTF">2011-08-19T18:00:31Z</dcterms:modified>
  <cp:category/>
  <cp:version/>
  <cp:contentType/>
  <cp:contentStatus/>
</cp:coreProperties>
</file>